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Приложение 1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Titles" localSheetId="0">'Приложение 1'!$6:$8</definedName>
  </definedNames>
  <calcPr calcId="152511"/>
</workbook>
</file>

<file path=xl/calcChain.xml><?xml version="1.0" encoding="utf-8"?>
<calcChain xmlns="http://schemas.openxmlformats.org/spreadsheetml/2006/main">
  <c r="O165" i="2" l="1"/>
  <c r="O166" i="2"/>
  <c r="O167" i="2"/>
  <c r="O164" i="2"/>
  <c r="O170" i="2"/>
  <c r="O169" i="2"/>
  <c r="O168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14" i="2"/>
  <c r="O113" i="2"/>
  <c r="O112" i="2"/>
  <c r="O109" i="2"/>
  <c r="O110" i="2"/>
  <c r="O111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M165" i="2" l="1"/>
  <c r="M166" i="2"/>
  <c r="M167" i="2"/>
  <c r="F165" i="2"/>
  <c r="G165" i="2"/>
  <c r="I165" i="2"/>
  <c r="J165" i="2"/>
  <c r="F166" i="2"/>
  <c r="G166" i="2"/>
  <c r="I166" i="2"/>
  <c r="J166" i="2"/>
  <c r="F167" i="2"/>
  <c r="G167" i="2"/>
  <c r="I167" i="2"/>
  <c r="J167" i="2"/>
  <c r="D166" i="2"/>
  <c r="D167" i="2"/>
  <c r="C166" i="2"/>
  <c r="C167" i="2"/>
  <c r="D165" i="2"/>
  <c r="C165" i="2"/>
  <c r="M164" i="2"/>
  <c r="J164" i="2"/>
  <c r="I164" i="2"/>
  <c r="G164" i="2"/>
  <c r="F164" i="2"/>
  <c r="D164" i="2"/>
  <c r="C164" i="2"/>
  <c r="M170" i="2"/>
  <c r="J170" i="2"/>
  <c r="I170" i="2"/>
  <c r="G170" i="2"/>
  <c r="F170" i="2"/>
  <c r="D170" i="2"/>
  <c r="C170" i="2"/>
  <c r="M169" i="2"/>
  <c r="J169" i="2"/>
  <c r="I169" i="2"/>
  <c r="G169" i="2"/>
  <c r="F169" i="2"/>
  <c r="D169" i="2"/>
  <c r="C169" i="2"/>
  <c r="M168" i="2"/>
  <c r="J168" i="2"/>
  <c r="I168" i="2"/>
  <c r="G168" i="2"/>
  <c r="F168" i="2"/>
  <c r="D168" i="2"/>
  <c r="C168" i="2"/>
  <c r="M163" i="2"/>
  <c r="J163" i="2"/>
  <c r="G163" i="2"/>
  <c r="F163" i="2"/>
  <c r="E163" i="2"/>
  <c r="D163" i="2"/>
  <c r="C163" i="2"/>
  <c r="M162" i="2"/>
  <c r="J162" i="2"/>
  <c r="G162" i="2"/>
  <c r="F162" i="2"/>
  <c r="E162" i="2"/>
  <c r="D162" i="2"/>
  <c r="C162" i="2"/>
  <c r="M161" i="2"/>
  <c r="J161" i="2"/>
  <c r="G161" i="2"/>
  <c r="F161" i="2"/>
  <c r="E161" i="2"/>
  <c r="D161" i="2"/>
  <c r="C161" i="2"/>
  <c r="M160" i="2"/>
  <c r="J160" i="2"/>
  <c r="G160" i="2"/>
  <c r="F160" i="2"/>
  <c r="E160" i="2"/>
  <c r="D160" i="2"/>
  <c r="C160" i="2"/>
  <c r="M159" i="2"/>
  <c r="J159" i="2"/>
  <c r="G159" i="2"/>
  <c r="F159" i="2"/>
  <c r="E159" i="2"/>
  <c r="D159" i="2"/>
  <c r="C159" i="2"/>
  <c r="D157" i="2"/>
  <c r="M158" i="2"/>
  <c r="J158" i="2"/>
  <c r="G158" i="2"/>
  <c r="F158" i="2"/>
  <c r="E158" i="2"/>
  <c r="D158" i="2"/>
  <c r="C158" i="2"/>
  <c r="M157" i="2"/>
  <c r="J157" i="2"/>
  <c r="G157" i="2"/>
  <c r="F157" i="2"/>
  <c r="E157" i="2"/>
  <c r="C157" i="2"/>
  <c r="M156" i="2"/>
  <c r="J156" i="2"/>
  <c r="G156" i="2"/>
  <c r="F156" i="2"/>
  <c r="E156" i="2"/>
  <c r="D156" i="2"/>
  <c r="C156" i="2"/>
  <c r="M155" i="2"/>
  <c r="J155" i="2"/>
  <c r="G155" i="2"/>
  <c r="F155" i="2"/>
  <c r="E155" i="2"/>
  <c r="D155" i="2"/>
  <c r="C155" i="2"/>
  <c r="M154" i="2"/>
  <c r="J154" i="2"/>
  <c r="G154" i="2"/>
  <c r="F154" i="2"/>
  <c r="E154" i="2"/>
  <c r="D154" i="2"/>
  <c r="C154" i="2"/>
  <c r="M153" i="2"/>
  <c r="J153" i="2"/>
  <c r="G153" i="2"/>
  <c r="F153" i="2"/>
  <c r="E153" i="2"/>
  <c r="D153" i="2"/>
  <c r="C153" i="2"/>
  <c r="M152" i="2"/>
  <c r="J152" i="2"/>
  <c r="G152" i="2"/>
  <c r="F152" i="2"/>
  <c r="E152" i="2"/>
  <c r="D152" i="2"/>
  <c r="C152" i="2"/>
  <c r="M111" i="2"/>
  <c r="J111" i="2"/>
  <c r="I111" i="2"/>
  <c r="G111" i="2"/>
  <c r="F111" i="2"/>
  <c r="D111" i="2"/>
  <c r="C111" i="2"/>
  <c r="M110" i="2"/>
  <c r="J110" i="2"/>
  <c r="I110" i="2"/>
  <c r="G110" i="2"/>
  <c r="F110" i="2"/>
  <c r="D110" i="2"/>
  <c r="C110" i="2"/>
  <c r="M109" i="2"/>
  <c r="J109" i="2"/>
  <c r="I109" i="2"/>
  <c r="G109" i="2"/>
  <c r="F109" i="2"/>
  <c r="D109" i="2"/>
  <c r="C109" i="2"/>
  <c r="I108" i="2"/>
  <c r="J108" i="2"/>
  <c r="G108" i="2"/>
  <c r="F108" i="2"/>
  <c r="D108" i="2"/>
  <c r="C108" i="2"/>
  <c r="M114" i="2" l="1"/>
  <c r="J114" i="2"/>
  <c r="I114" i="2"/>
  <c r="G114" i="2"/>
  <c r="F114" i="2"/>
  <c r="D114" i="2"/>
  <c r="C114" i="2"/>
  <c r="M113" i="2"/>
  <c r="J113" i="2"/>
  <c r="I113" i="2"/>
  <c r="G113" i="2"/>
  <c r="F113" i="2"/>
  <c r="D113" i="2"/>
  <c r="C113" i="2"/>
  <c r="M112" i="2"/>
  <c r="I112" i="2"/>
  <c r="J112" i="2"/>
  <c r="G112" i="2"/>
  <c r="F112" i="2"/>
  <c r="D112" i="2"/>
  <c r="C112" i="2"/>
  <c r="M107" i="2"/>
  <c r="J107" i="2"/>
  <c r="G107" i="2"/>
  <c r="F107" i="2"/>
  <c r="E107" i="2"/>
  <c r="D107" i="2"/>
  <c r="C107" i="2"/>
  <c r="M106" i="2"/>
  <c r="J106" i="2"/>
  <c r="G106" i="2"/>
  <c r="F106" i="2"/>
  <c r="E106" i="2"/>
  <c r="D106" i="2"/>
  <c r="C106" i="2"/>
  <c r="M105" i="2"/>
  <c r="J105" i="2"/>
  <c r="G105" i="2"/>
  <c r="F105" i="2"/>
  <c r="E105" i="2"/>
  <c r="D105" i="2"/>
  <c r="C105" i="2"/>
  <c r="M104" i="2"/>
  <c r="J104" i="2"/>
  <c r="G104" i="2"/>
  <c r="F104" i="2"/>
  <c r="E104" i="2"/>
  <c r="D104" i="2"/>
  <c r="C104" i="2"/>
  <c r="M103" i="2"/>
  <c r="J103" i="2"/>
  <c r="G103" i="2"/>
  <c r="F103" i="2"/>
  <c r="E103" i="2"/>
  <c r="D103" i="2"/>
  <c r="C103" i="2"/>
  <c r="M102" i="2"/>
  <c r="J102" i="2"/>
  <c r="G102" i="2"/>
  <c r="F102" i="2"/>
  <c r="E102" i="2"/>
  <c r="D102" i="2"/>
  <c r="C102" i="2"/>
  <c r="M101" i="2"/>
  <c r="J101" i="2"/>
  <c r="G101" i="2"/>
  <c r="F101" i="2"/>
  <c r="E101" i="2"/>
  <c r="D101" i="2"/>
  <c r="C101" i="2"/>
  <c r="M100" i="2"/>
  <c r="J100" i="2"/>
  <c r="G100" i="2"/>
  <c r="F100" i="2"/>
  <c r="E100" i="2"/>
  <c r="D100" i="2"/>
  <c r="C100" i="2"/>
  <c r="M99" i="2"/>
  <c r="J99" i="2"/>
  <c r="G99" i="2"/>
  <c r="F99" i="2"/>
  <c r="D99" i="2"/>
  <c r="E99" i="2"/>
  <c r="C99" i="2"/>
  <c r="M108" i="2"/>
  <c r="L108" i="2" s="1"/>
  <c r="M98" i="2" l="1"/>
  <c r="J98" i="2"/>
  <c r="G98" i="2"/>
  <c r="F98" i="2"/>
  <c r="E98" i="2"/>
  <c r="D98" i="2"/>
  <c r="C98" i="2"/>
  <c r="M97" i="2"/>
  <c r="J97" i="2"/>
  <c r="G97" i="2"/>
  <c r="F97" i="2"/>
  <c r="E97" i="2"/>
  <c r="D97" i="2"/>
  <c r="C97" i="2"/>
  <c r="M96" i="2"/>
  <c r="J96" i="2"/>
  <c r="G96" i="2"/>
  <c r="F96" i="2"/>
  <c r="E96" i="2"/>
  <c r="D96" i="2"/>
  <c r="C96" i="2"/>
  <c r="M150" i="2"/>
  <c r="I150" i="2"/>
  <c r="G150" i="2"/>
  <c r="F150" i="2"/>
  <c r="D150" i="2"/>
  <c r="C150" i="2"/>
  <c r="M149" i="2"/>
  <c r="I149" i="2"/>
  <c r="G149" i="2"/>
  <c r="F149" i="2"/>
  <c r="D149" i="2"/>
  <c r="C149" i="2"/>
  <c r="M148" i="2"/>
  <c r="I148" i="2"/>
  <c r="G148" i="2"/>
  <c r="F148" i="2"/>
  <c r="D148" i="2"/>
  <c r="C148" i="2"/>
  <c r="M147" i="2"/>
  <c r="I147" i="2"/>
  <c r="G147" i="2"/>
  <c r="F147" i="2"/>
  <c r="D147" i="2"/>
  <c r="C147" i="2"/>
  <c r="M146" i="2"/>
  <c r="I146" i="2"/>
  <c r="G146" i="2"/>
  <c r="F146" i="2"/>
  <c r="D146" i="2"/>
  <c r="C146" i="2"/>
  <c r="M145" i="2"/>
  <c r="I145" i="2"/>
  <c r="G145" i="2"/>
  <c r="F145" i="2"/>
  <c r="D145" i="2"/>
  <c r="C145" i="2"/>
  <c r="M144" i="2"/>
  <c r="I144" i="2"/>
  <c r="G144" i="2"/>
  <c r="F144" i="2"/>
  <c r="D144" i="2"/>
  <c r="C144" i="2"/>
  <c r="M143" i="2"/>
  <c r="I143" i="2"/>
  <c r="G143" i="2"/>
  <c r="F143" i="2"/>
  <c r="D143" i="2"/>
  <c r="C143" i="2"/>
  <c r="M142" i="2"/>
  <c r="I142" i="2"/>
  <c r="G142" i="2"/>
  <c r="F142" i="2"/>
  <c r="D142" i="2"/>
  <c r="C142" i="2"/>
  <c r="M141" i="2"/>
  <c r="I141" i="2"/>
  <c r="G141" i="2"/>
  <c r="F141" i="2"/>
  <c r="D141" i="2"/>
  <c r="C141" i="2"/>
  <c r="G140" i="2"/>
  <c r="M140" i="2"/>
  <c r="I140" i="2"/>
  <c r="F140" i="2"/>
  <c r="D140" i="2"/>
  <c r="C140" i="2"/>
  <c r="M139" i="2"/>
  <c r="I139" i="2"/>
  <c r="G139" i="2"/>
  <c r="F139" i="2"/>
  <c r="D139" i="2"/>
  <c r="C139" i="2"/>
  <c r="M138" i="2"/>
  <c r="I138" i="2"/>
  <c r="I91" i="2"/>
  <c r="I92" i="2"/>
  <c r="I93" i="2"/>
  <c r="I94" i="2"/>
  <c r="I83" i="2"/>
  <c r="I84" i="2"/>
  <c r="I85" i="2"/>
  <c r="I86" i="2"/>
  <c r="I87" i="2"/>
  <c r="I88" i="2"/>
  <c r="I89" i="2"/>
  <c r="I90" i="2"/>
  <c r="I82" i="2"/>
  <c r="G138" i="2"/>
  <c r="F138" i="2"/>
  <c r="D138" i="2"/>
  <c r="C138" i="2"/>
  <c r="M151" i="2"/>
  <c r="D151" i="2"/>
  <c r="C151" i="2"/>
  <c r="M137" i="2"/>
  <c r="G137" i="2"/>
  <c r="F137" i="2"/>
  <c r="C137" i="2"/>
  <c r="M136" i="2"/>
  <c r="G136" i="2"/>
  <c r="F136" i="2"/>
  <c r="C136" i="2"/>
  <c r="M135" i="2"/>
  <c r="G135" i="2"/>
  <c r="F135" i="2"/>
  <c r="C135" i="2"/>
  <c r="M134" i="2"/>
  <c r="G134" i="2"/>
  <c r="F134" i="2"/>
  <c r="C134" i="2"/>
  <c r="M133" i="2"/>
  <c r="G133" i="2"/>
  <c r="F133" i="2"/>
  <c r="C133" i="2"/>
  <c r="M132" i="2"/>
  <c r="G132" i="2"/>
  <c r="F132" i="2"/>
  <c r="C132" i="2"/>
  <c r="M131" i="2"/>
  <c r="G131" i="2"/>
  <c r="F131" i="2"/>
  <c r="C131" i="2"/>
  <c r="M130" i="2"/>
  <c r="G130" i="2"/>
  <c r="F130" i="2"/>
  <c r="C130" i="2"/>
  <c r="M129" i="2"/>
  <c r="G129" i="2"/>
  <c r="F129" i="2"/>
  <c r="C129" i="2"/>
  <c r="M128" i="2"/>
  <c r="G128" i="2"/>
  <c r="F128" i="2"/>
  <c r="C128" i="2"/>
  <c r="M127" i="2"/>
  <c r="G127" i="2"/>
  <c r="F127" i="2"/>
  <c r="C127" i="2"/>
  <c r="M126" i="2"/>
  <c r="G126" i="2"/>
  <c r="F126" i="2"/>
  <c r="C126" i="2"/>
  <c r="M125" i="2"/>
  <c r="G125" i="2"/>
  <c r="F125" i="2"/>
  <c r="C125" i="2"/>
  <c r="M124" i="2"/>
  <c r="G124" i="2"/>
  <c r="F124" i="2"/>
  <c r="C124" i="2"/>
  <c r="M123" i="2"/>
  <c r="G123" i="2"/>
  <c r="F123" i="2"/>
  <c r="C123" i="2"/>
  <c r="M122" i="2"/>
  <c r="G122" i="2"/>
  <c r="F122" i="2"/>
  <c r="C122" i="2"/>
  <c r="M121" i="2"/>
  <c r="G121" i="2"/>
  <c r="F121" i="2"/>
  <c r="C121" i="2"/>
  <c r="M95" i="2"/>
  <c r="E95" i="2" s="1"/>
  <c r="D95" i="2"/>
  <c r="C95" i="2"/>
  <c r="M94" i="2" l="1"/>
  <c r="G94" i="2"/>
  <c r="F94" i="2"/>
  <c r="D94" i="2"/>
  <c r="C94" i="2"/>
  <c r="M93" i="2"/>
  <c r="G93" i="2" l="1"/>
  <c r="F93" i="2"/>
  <c r="D93" i="2"/>
  <c r="C93" i="2"/>
  <c r="M92" i="2"/>
  <c r="G92" i="2"/>
  <c r="F92" i="2"/>
  <c r="D92" i="2"/>
  <c r="C92" i="2"/>
  <c r="M91" i="2"/>
  <c r="G91" i="2"/>
  <c r="F91" i="2"/>
  <c r="D91" i="2"/>
  <c r="C91" i="2"/>
  <c r="M90" i="2"/>
  <c r="G90" i="2"/>
  <c r="F90" i="2"/>
  <c r="D90" i="2"/>
  <c r="C90" i="2"/>
  <c r="M89" i="2"/>
  <c r="G89" i="2"/>
  <c r="F89" i="2"/>
  <c r="D89" i="2"/>
  <c r="C89" i="2"/>
  <c r="M88" i="2"/>
  <c r="G88" i="2"/>
  <c r="F88" i="2"/>
  <c r="D88" i="2"/>
  <c r="C88" i="2"/>
  <c r="M87" i="2"/>
  <c r="G87" i="2"/>
  <c r="F87" i="2"/>
  <c r="D87" i="2"/>
  <c r="C87" i="2"/>
  <c r="M86" i="2"/>
  <c r="G86" i="2"/>
  <c r="F86" i="2"/>
  <c r="D86" i="2"/>
  <c r="C86" i="2"/>
  <c r="M85" i="2"/>
  <c r="G85" i="2"/>
  <c r="F85" i="2"/>
  <c r="D85" i="2"/>
  <c r="C85" i="2"/>
  <c r="M84" i="2"/>
  <c r="G84" i="2"/>
  <c r="F84" i="2"/>
  <c r="D84" i="2"/>
  <c r="C84" i="2"/>
  <c r="M83" i="2"/>
  <c r="G83" i="2"/>
  <c r="F83" i="2"/>
  <c r="D83" i="2"/>
  <c r="C83" i="2"/>
  <c r="M82" i="2"/>
  <c r="G82" i="2"/>
  <c r="F82" i="2"/>
  <c r="D82" i="2"/>
  <c r="C82" i="2"/>
  <c r="M81" i="2"/>
  <c r="G81" i="2"/>
  <c r="F81" i="2"/>
  <c r="C81" i="2"/>
  <c r="M80" i="2"/>
  <c r="G80" i="2"/>
  <c r="F80" i="2"/>
  <c r="C80" i="2"/>
  <c r="M79" i="2"/>
  <c r="G79" i="2"/>
  <c r="F79" i="2"/>
  <c r="C79" i="2"/>
  <c r="M78" i="2"/>
  <c r="G78" i="2"/>
  <c r="F78" i="2"/>
  <c r="C78" i="2"/>
  <c r="M77" i="2"/>
  <c r="G77" i="2"/>
  <c r="F77" i="2"/>
  <c r="C77" i="2"/>
  <c r="M76" i="2"/>
  <c r="G76" i="2"/>
  <c r="F76" i="2"/>
  <c r="C76" i="2"/>
  <c r="M75" i="2"/>
  <c r="G75" i="2"/>
  <c r="F75" i="2"/>
  <c r="C75" i="2"/>
  <c r="M74" i="2"/>
  <c r="G74" i="2"/>
  <c r="F74" i="2"/>
  <c r="C74" i="2"/>
  <c r="M73" i="2"/>
  <c r="G73" i="2"/>
  <c r="F73" i="2"/>
  <c r="C73" i="2"/>
  <c r="M72" i="2"/>
  <c r="G72" i="2"/>
  <c r="F72" i="2" l="1"/>
  <c r="C72" i="2"/>
  <c r="L72" i="2" s="1"/>
  <c r="M71" i="2"/>
  <c r="G71" i="2"/>
  <c r="F71" i="2"/>
  <c r="C71" i="2"/>
  <c r="M70" i="2"/>
  <c r="G70" i="2"/>
  <c r="F70" i="2"/>
  <c r="C70" i="2"/>
  <c r="M69" i="2"/>
  <c r="G69" i="2"/>
  <c r="F69" i="2"/>
  <c r="C69" i="2"/>
  <c r="M68" i="2"/>
  <c r="G68" i="2"/>
  <c r="F68" i="2"/>
  <c r="C68" i="2"/>
  <c r="M67" i="2"/>
  <c r="G67" i="2"/>
  <c r="F67" i="2"/>
  <c r="C67" i="2"/>
  <c r="M66" i="2"/>
  <c r="G66" i="2"/>
  <c r="F66" i="2"/>
  <c r="C66" i="2"/>
  <c r="M65" i="2"/>
  <c r="G65" i="2"/>
  <c r="F65" i="2"/>
  <c r="C65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21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9" i="2"/>
  <c r="L110" i="2"/>
  <c r="L111" i="2"/>
  <c r="L112" i="2"/>
  <c r="L113" i="2"/>
  <c r="L114" i="2"/>
  <c r="M30" i="2"/>
  <c r="I30" i="2"/>
  <c r="G30" i="2"/>
  <c r="F30" i="2"/>
  <c r="D30" i="2"/>
  <c r="C30" i="2"/>
  <c r="L66" i="2" l="1"/>
  <c r="L67" i="2"/>
  <c r="L70" i="2"/>
  <c r="L71" i="2"/>
  <c r="L65" i="2"/>
  <c r="L69" i="2"/>
  <c r="L68" i="2"/>
  <c r="L30" i="2"/>
  <c r="M58" i="2"/>
  <c r="J58" i="2"/>
  <c r="I58" i="2"/>
  <c r="G58" i="2"/>
  <c r="F58" i="2"/>
  <c r="D58" i="2"/>
  <c r="C58" i="2"/>
  <c r="M57" i="2"/>
  <c r="J57" i="2"/>
  <c r="I57" i="2"/>
  <c r="G57" i="2"/>
  <c r="F57" i="2"/>
  <c r="D57" i="2"/>
  <c r="C57" i="2"/>
  <c r="M56" i="2"/>
  <c r="J56" i="2"/>
  <c r="I56" i="2"/>
  <c r="G56" i="2"/>
  <c r="F56" i="2"/>
  <c r="D56" i="2"/>
  <c r="C56" i="2"/>
  <c r="M55" i="2"/>
  <c r="J55" i="2"/>
  <c r="I55" i="2"/>
  <c r="G55" i="2"/>
  <c r="F55" i="2"/>
  <c r="D55" i="2"/>
  <c r="C55" i="2"/>
  <c r="M54" i="2"/>
  <c r="J54" i="2"/>
  <c r="I54" i="2"/>
  <c r="G54" i="2"/>
  <c r="F54" i="2"/>
  <c r="D54" i="2"/>
  <c r="C54" i="2"/>
  <c r="M53" i="2"/>
  <c r="J53" i="2"/>
  <c r="I53" i="2"/>
  <c r="G53" i="2"/>
  <c r="F53" i="2"/>
  <c r="D53" i="2"/>
  <c r="C53" i="2"/>
  <c r="J51" i="2"/>
  <c r="J50" i="2"/>
  <c r="J49" i="2"/>
  <c r="J48" i="2"/>
  <c r="J47" i="2"/>
  <c r="J46" i="2"/>
  <c r="J45" i="2"/>
  <c r="J44" i="2"/>
  <c r="J43" i="2"/>
  <c r="J42" i="2"/>
  <c r="J41" i="2"/>
  <c r="J40" i="2"/>
  <c r="J52" i="2"/>
  <c r="L58" i="2" l="1"/>
  <c r="L57" i="2"/>
  <c r="L56" i="2"/>
  <c r="L55" i="2"/>
  <c r="L54" i="2"/>
  <c r="L53" i="2"/>
  <c r="M51" i="2" l="1"/>
  <c r="G51" i="2"/>
  <c r="F51" i="2"/>
  <c r="E51" i="2"/>
  <c r="D51" i="2"/>
  <c r="C51" i="2"/>
  <c r="M50" i="2"/>
  <c r="G50" i="2"/>
  <c r="F50" i="2"/>
  <c r="E50" i="2"/>
  <c r="D50" i="2"/>
  <c r="C50" i="2"/>
  <c r="M49" i="2"/>
  <c r="G49" i="2"/>
  <c r="F49" i="2"/>
  <c r="E49" i="2"/>
  <c r="D49" i="2"/>
  <c r="C49" i="2"/>
  <c r="M48" i="2"/>
  <c r="G48" i="2"/>
  <c r="F48" i="2"/>
  <c r="E48" i="2"/>
  <c r="D48" i="2"/>
  <c r="C48" i="2"/>
  <c r="M47" i="2"/>
  <c r="G47" i="2"/>
  <c r="F47" i="2"/>
  <c r="E47" i="2"/>
  <c r="D47" i="2"/>
  <c r="C47" i="2"/>
  <c r="M46" i="2"/>
  <c r="G46" i="2"/>
  <c r="F46" i="2"/>
  <c r="E46" i="2"/>
  <c r="D46" i="2"/>
  <c r="C46" i="2"/>
  <c r="M45" i="2"/>
  <c r="G45" i="2"/>
  <c r="F45" i="2"/>
  <c r="E45" i="2"/>
  <c r="D45" i="2"/>
  <c r="C45" i="2"/>
  <c r="M44" i="2"/>
  <c r="G44" i="2"/>
  <c r="F44" i="2"/>
  <c r="E44" i="2"/>
  <c r="D44" i="2"/>
  <c r="C44" i="2"/>
  <c r="M43" i="2"/>
  <c r="G43" i="2"/>
  <c r="F43" i="2"/>
  <c r="E43" i="2"/>
  <c r="D43" i="2"/>
  <c r="C43" i="2"/>
  <c r="M42" i="2"/>
  <c r="G42" i="2"/>
  <c r="F42" i="2"/>
  <c r="E42" i="2"/>
  <c r="D42" i="2"/>
  <c r="C42" i="2"/>
  <c r="M41" i="2"/>
  <c r="G41" i="2"/>
  <c r="F41" i="2"/>
  <c r="E41" i="2"/>
  <c r="D41" i="2"/>
  <c r="C41" i="2"/>
  <c r="M40" i="2"/>
  <c r="G40" i="2"/>
  <c r="F40" i="2"/>
  <c r="E40" i="2"/>
  <c r="D40" i="2"/>
  <c r="C40" i="2"/>
  <c r="L42" i="2" l="1"/>
  <c r="L44" i="2"/>
  <c r="L46" i="2"/>
  <c r="L48" i="2"/>
  <c r="L50" i="2"/>
  <c r="L40" i="2"/>
  <c r="L43" i="2"/>
  <c r="L45" i="2"/>
  <c r="L47" i="2"/>
  <c r="L49" i="2"/>
  <c r="L51" i="2"/>
  <c r="L41" i="2"/>
  <c r="F52" i="2"/>
  <c r="I52" i="2"/>
  <c r="G52" i="2"/>
  <c r="M52" i="2"/>
  <c r="D52" i="2" l="1"/>
  <c r="C52" i="2"/>
  <c r="L52" i="2" l="1"/>
  <c r="D24" i="2" l="1"/>
  <c r="E151" i="2" l="1"/>
  <c r="L95" i="2"/>
  <c r="L151" i="2" l="1"/>
  <c r="I38" i="2" l="1"/>
  <c r="C38" i="2"/>
  <c r="I37" i="2"/>
  <c r="D37" i="2"/>
  <c r="G36" i="2"/>
  <c r="I36" i="2"/>
  <c r="D36" i="2"/>
  <c r="C36" i="2"/>
  <c r="F35" i="2"/>
  <c r="I35" i="2"/>
  <c r="D35" i="2"/>
  <c r="C35" i="2"/>
  <c r="I31" i="2"/>
  <c r="D31" i="2"/>
  <c r="C31" i="2"/>
  <c r="I29" i="2"/>
  <c r="D29" i="2"/>
  <c r="C29" i="2"/>
  <c r="I28" i="2"/>
  <c r="D28" i="2"/>
  <c r="C28" i="2"/>
  <c r="G27" i="2"/>
  <c r="F27" i="2"/>
  <c r="I27" i="2"/>
  <c r="D27" i="2"/>
  <c r="I26" i="2"/>
  <c r="D26" i="2"/>
  <c r="C26" i="2"/>
  <c r="D39" i="2"/>
  <c r="C21" i="2"/>
  <c r="C15" i="2"/>
  <c r="C16" i="2"/>
  <c r="C24" i="2"/>
  <c r="C17" i="2"/>
  <c r="C18" i="2"/>
  <c r="C10" i="2"/>
  <c r="C25" i="2"/>
  <c r="C14" i="2"/>
  <c r="C9" i="2"/>
  <c r="C12" i="2"/>
  <c r="C22" i="2"/>
  <c r="C13" i="2"/>
  <c r="C19" i="2"/>
  <c r="C11" i="2"/>
  <c r="D33" i="2"/>
  <c r="D32" i="2"/>
  <c r="D34" i="2"/>
  <c r="M18" i="2"/>
  <c r="I34" i="2"/>
  <c r="I33" i="2"/>
  <c r="C20" i="2"/>
  <c r="M17" i="2"/>
  <c r="M11" i="2"/>
  <c r="M27" i="2"/>
  <c r="M28" i="2"/>
  <c r="M29" i="2"/>
  <c r="M31" i="2"/>
  <c r="I32" i="2"/>
  <c r="M34" i="2"/>
  <c r="M37" i="2"/>
  <c r="M36" i="2" l="1"/>
  <c r="G22" i="2"/>
  <c r="M22" i="2"/>
  <c r="M32" i="2"/>
  <c r="M26" i="2"/>
  <c r="M19" i="2"/>
  <c r="M16" i="2"/>
  <c r="M12" i="2"/>
  <c r="G33" i="2"/>
  <c r="G34" i="2"/>
  <c r="G9" i="2"/>
  <c r="G24" i="2"/>
  <c r="M24" i="2"/>
  <c r="M20" i="2"/>
  <c r="G25" i="2"/>
  <c r="M25" i="2"/>
  <c r="M13" i="2"/>
  <c r="G32" i="2"/>
  <c r="G18" i="2"/>
  <c r="G21" i="2"/>
  <c r="G20" i="2"/>
  <c r="G19" i="2"/>
  <c r="G11" i="2"/>
  <c r="G10" i="2"/>
  <c r="G23" i="2"/>
  <c r="G13" i="2"/>
  <c r="M9" i="2"/>
  <c r="G12" i="2"/>
  <c r="G14" i="2"/>
  <c r="G16" i="2"/>
  <c r="G17" i="2"/>
  <c r="G15" i="2"/>
  <c r="M10" i="2"/>
  <c r="M21" i="2"/>
  <c r="M14" i="2"/>
  <c r="M15" i="2"/>
  <c r="F9" i="2"/>
  <c r="F34" i="2"/>
  <c r="F32" i="2"/>
  <c r="F13" i="2"/>
  <c r="F16" i="2"/>
  <c r="F17" i="2"/>
  <c r="F12" i="2"/>
  <c r="F14" i="2"/>
  <c r="F15" i="2"/>
  <c r="F25" i="2"/>
  <c r="F18" i="2"/>
  <c r="L18" i="2" s="1"/>
  <c r="C33" i="2"/>
  <c r="C32" i="2"/>
  <c r="C23" i="2"/>
  <c r="F33" i="2"/>
  <c r="F21" i="2"/>
  <c r="F20" i="2"/>
  <c r="F10" i="2"/>
  <c r="F22" i="2"/>
  <c r="F19" i="2"/>
  <c r="F24" i="2"/>
  <c r="M33" i="2"/>
  <c r="F23" i="2"/>
  <c r="F11" i="2"/>
  <c r="C34" i="2"/>
  <c r="C39" i="2"/>
  <c r="F26" i="2"/>
  <c r="G26" i="2"/>
  <c r="C27" i="2"/>
  <c r="F29" i="2"/>
  <c r="G29" i="2"/>
  <c r="F31" i="2"/>
  <c r="G31" i="2"/>
  <c r="F36" i="2"/>
  <c r="F37" i="2"/>
  <c r="F38" i="2"/>
  <c r="F28" i="2"/>
  <c r="G28" i="2"/>
  <c r="G35" i="2"/>
  <c r="C37" i="2"/>
  <c r="G37" i="2"/>
  <c r="D38" i="2"/>
  <c r="G38" i="2"/>
  <c r="L34" i="2" l="1"/>
  <c r="L9" i="2"/>
  <c r="L29" i="2"/>
  <c r="L28" i="2"/>
  <c r="L33" i="2"/>
  <c r="L17" i="2"/>
  <c r="L26" i="2"/>
  <c r="L36" i="2"/>
  <c r="L27" i="2"/>
  <c r="L37" i="2"/>
  <c r="L11" i="2"/>
  <c r="L32" i="2"/>
  <c r="L31" i="2"/>
  <c r="L13" i="2"/>
  <c r="L16" i="2"/>
  <c r="L22" i="2"/>
  <c r="L25" i="2"/>
  <c r="L15" i="2"/>
  <c r="L21" i="2"/>
  <c r="L20" i="2"/>
  <c r="L19" i="2"/>
  <c r="L10" i="2"/>
  <c r="L14" i="2"/>
  <c r="M38" i="2"/>
  <c r="L38" i="2" s="1"/>
  <c r="M23" i="2"/>
  <c r="L23" i="2" s="1"/>
  <c r="L24" i="2"/>
  <c r="L12" i="2"/>
  <c r="M35" i="2" l="1"/>
  <c r="L35" i="2" s="1"/>
  <c r="M39" i="2"/>
  <c r="E39" i="2" l="1"/>
  <c r="L39" i="2" l="1"/>
  <c r="O65" i="2" l="1"/>
  <c r="O69" i="2" l="1"/>
  <c r="O67" i="2"/>
  <c r="O66" i="2"/>
  <c r="O70" i="2"/>
  <c r="O71" i="2" l="1"/>
  <c r="O68" i="2"/>
</calcChain>
</file>

<file path=xl/sharedStrings.xml><?xml version="1.0" encoding="utf-8"?>
<sst xmlns="http://schemas.openxmlformats.org/spreadsheetml/2006/main" count="221" uniqueCount="81">
  <si>
    <t>год</t>
  </si>
  <si>
    <t xml:space="preserve">Реализация основных общеобразовательных программ начального общего образования, Адаптированная образовательная программа начального общего образования, дети-инвалиды, очная </t>
  </si>
  <si>
    <t xml:space="preserve">Реализация основных общеобразовательных программ начального общего образования, дети-инвалиды, очная </t>
  </si>
  <si>
    <t xml:space="preserve">Реализация основных общеобразовательных программ основного общего образования, адаптированная образовательная программа, дети-инвалиды, очная </t>
  </si>
  <si>
    <t xml:space="preserve">Реализация основных общеобразовательных программ основного общего образования, дети-инвалиды, очная </t>
  </si>
  <si>
    <t xml:space="preserve">Реализация основных общеобразовательных программ основного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дети-инвалиды, очная </t>
  </si>
  <si>
    <t xml:space="preserve">Реализация основных общеобразовательных программ среднего общего образования, дети-инвалиды, очная </t>
  </si>
  <si>
    <t>Реализация основных общеобразовательных программ среднего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дети-инвалиды, очная</t>
  </si>
  <si>
    <t>Организация отдыха детей и молодежи</t>
  </si>
  <si>
    <t>Реализация дополнительных профессиональных программ повышения квалификации</t>
  </si>
  <si>
    <t>Информационно-технологическое обеспечение образовательной деятельности</t>
  </si>
  <si>
    <t>Оценка качества образования</t>
  </si>
  <si>
    <t>Методическое обеспечение образовательной деятельности</t>
  </si>
  <si>
    <t xml:space="preserve"> Приложение № 1
к Приказу от___________  №   _____
</t>
  </si>
  <si>
    <t xml:space="preserve">на </t>
  </si>
  <si>
    <t>Наименование 
муниципальной услуги*</t>
  </si>
  <si>
    <t>Базовый норматив затрат,
 непосредственно связанных с оказанием муниципальной услуги, руб.</t>
  </si>
  <si>
    <t>Базовый норматив затрат на общехозяйственные нужды, 
руб.</t>
  </si>
  <si>
    <t>Базовый норматив
 затрат на оказание услуги, руб.</t>
  </si>
  <si>
    <t>Террито-риальный
корректи-рующий коэффи-циент</t>
  </si>
  <si>
    <t>Отраслевой коррек-тирующий коэффи-циент</t>
  </si>
  <si>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</si>
  <si>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</si>
  <si>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</si>
  <si>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</si>
  <si>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</si>
  <si>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</si>
  <si>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</si>
  <si>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</si>
  <si>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</si>
  <si>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</si>
  <si>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12=2+3+4+
5+6+7+8+9-10+11</t>
  </si>
  <si>
    <t xml:space="preserve">Реализация основных общеобразовательных программ начального общего образования, Адаптированная образовательная программа начального общего образования, обучающиеся с ограниченными возможностями здоровья (ОВЗ), очная </t>
  </si>
  <si>
    <t xml:space="preserve">Реализация основных общеобразовательных программ начального общего образования, очная </t>
  </si>
  <si>
    <t xml:space="preserve">Реализация основных общеобразовательных программ начального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очная </t>
  </si>
  <si>
    <t xml:space="preserve">Реализация основных общеобразовательных программ основного общего образования, адаптированная образовательная программа, обучающиеся с ограниченными возможностями здоровья (ОВЗ), очная </t>
  </si>
  <si>
    <t xml:space="preserve">Реализация основных общеобразовательных программ основного общего образования, очная </t>
  </si>
  <si>
    <t xml:space="preserve">Реализация основных общеобразовательных программ основного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очная </t>
  </si>
  <si>
    <t xml:space="preserve">Реализация основных общеобразовательных программ среднего общего образования, очная </t>
  </si>
  <si>
    <t>Реализация основных общеобразовательных программ среднего общего образования, очно-заочная</t>
  </si>
  <si>
    <t>Реализация основных общеобразовательных программ среднего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 очная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</si>
  <si>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</si>
  <si>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</si>
  <si>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ОТ1 - затраты на оплату труда, в том числе начисления на выплаты по оплате труда работников,
           непосредственно связаных с оказанием муниципальной услуги;</t>
  </si>
  <si>
    <t>МЗ - затраты на приобретение материальных запасов и на приобретение движимого имущества (основных средств и нематериальных активов), не отнесенного к особо ценному движимому имуществу и используемого в процессе оказания государственной услуги, с учетом срока его полезного использования, а также затраты на аренду указанного имущества;</t>
  </si>
  <si>
    <t>ИНЗ - иные затраты, непосредственно связанные с оказанием муниципальной услуги;</t>
  </si>
  <si>
    <t>КУ - затраты на коммунальные услуги;</t>
  </si>
  <si>
    <t>СНИ - затраты на содержание объектов недвижимого имущества, а также затраты на аренду указанного имущества;</t>
  </si>
  <si>
    <t>СОЦДИ - затраты на содержание объектов особо ценного движимого имущества, а также затраты на аренду указанного имущества;</t>
  </si>
  <si>
    <t>УС - затраты на приобретение услуг связи;</t>
  </si>
  <si>
    <t>ТУ - затраты на приобретение транспортных услуг;</t>
  </si>
  <si>
    <t>ОТ2 - затраты на оплату труда с начислениями на выплаты по оплате труда работников, которые не принимают 
           непосредственного участия в оказании муниципальной услуги;</t>
  </si>
  <si>
    <t>ПНЗ - затраты на прочие общехозяйственные нужды.</t>
  </si>
  <si>
    <t>*по реестровой записи ведомственного перечня</t>
  </si>
  <si>
    <t>муниципальных услуг (выполнение работ)</t>
  </si>
  <si>
    <t xml:space="preserve">Присмотр и уход, дети - инвалиды, от 1 года до 3 лет, группа полного дня </t>
  </si>
  <si>
    <t xml:space="preserve">Присмотр и уход, дети - инвалиды, от 3 лет до 8 лет, группа полного дня </t>
  </si>
  <si>
    <t xml:space="preserve">Присмотр и уход,  физические лица за исключением льготных категорий от 1 года до 3 лет, группа полного дня </t>
  </si>
  <si>
    <t xml:space="preserve">Присмотр и уход,  физические лица за исключением льготных категорий от 3 лет до 8 лет, группа полного дня </t>
  </si>
  <si>
    <t>Присмотр и уход,  физические лица за исключением льготных категорий от1 года до 3 лет, группа продленого дня</t>
  </si>
  <si>
    <t xml:space="preserve">Присмотр и уход,  физические лица за исключением льготных категорий от 3 лет до 8 лет, группа продленого дня </t>
  </si>
  <si>
    <t xml:space="preserve">Присмотр и уход,  дети-сироты и дети оставшиеся без попечения родителей, от1 года до 3 лет, группа полного дня </t>
  </si>
  <si>
    <t xml:space="preserve">Присмотр и уход,  дети-сироты и дети оставшиеся без попечения родителей, от 3 лет до 8 лет, группа полного дня </t>
  </si>
  <si>
    <t xml:space="preserve">Присмотр и уход,  дети-сироты и дети оставшиеся без попечения родителей, от 3 лет до 8 лет, группа продленного дня </t>
  </si>
  <si>
    <t xml:space="preserve">Присмотр и уход,  дети с туберкулезной интоксикацией, от 1 года до 3 лет, группа продленного дня </t>
  </si>
  <si>
    <t xml:space="preserve">Присмотр и уход,  дети с туберкулезной интоксикацией, от 3 лет до 8 лет, группа продленного дня </t>
  </si>
  <si>
    <t>Присмотр и уход,  дети с туберкулезной интоксикацией, от 3 лет до 8 лет, группа круглосуточного пребывания</t>
  </si>
  <si>
    <t>Формирование финансовой (бухгалтерской) отчетности бюджетных и автономных учреждений, электронные носители информации</t>
  </si>
  <si>
    <t>Формирование финансовой (бухгалтерской) отчетности бюджетных и автономных учреждений, бумажные носители информации</t>
  </si>
  <si>
    <t>Ведение бухгалтерского учета бюджетными учреждениями, формирование регистров бухгалтерского учета, электронные носители информации</t>
  </si>
  <si>
    <t>Ведение бухгалтерского учета бюджетными учреждениями, формирование регистров бухгалтерского учета, бумажные носители информации</t>
  </si>
  <si>
    <t>Психолого- медико - педагогическое обследование детей</t>
  </si>
  <si>
    <t>Психолого - медико - педагогическое обследование детей</t>
  </si>
  <si>
    <t>Значения базовых нормативов затрат на оказание муниципальных услуг, территориальных корректирующих коэффициентов, отраслевых корректирующих коэффициентов по муниципальным учреждениям, подведомственным                                                                                                                                         Департаменту образования</t>
  </si>
  <si>
    <t xml:space="preserve">Реализация основных общеобразовательных программ начального общего образования, образовательная программа, обеспечивающая углубленное изучение отдельных учебных предметов, предметных областей (профильное обучение), дети-инвалиды, очная </t>
  </si>
  <si>
    <t>Реализация дополнительных общеразвивающих программ (техническая направленность)</t>
  </si>
  <si>
    <t>Реализация дополнительных общеразвивающих программ (естественно-научная направленность)</t>
  </si>
  <si>
    <t>Реализация дополнительных общеразвивающих программ (художественная направленность)</t>
  </si>
  <si>
    <t>Реализация дополнительных общеразвивающих программ (туристско-краеведческая направленность)</t>
  </si>
  <si>
    <t>Реализация дополнительных общеразвивающих программ (физкультурно-спортивная направленность)</t>
  </si>
  <si>
    <t>Реализация дополнительных общеразвивающих программ (социально-педагогическая направленность)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</si>
</sst>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_ ;[Red]\-#,##0.0000\ "/>
    <numFmt numFmtId="165" formatCode="#,##0.00_ ;[Red]\-#,##0.00\ "/>
    <numFmt numFmtId="166" formatCode="#,##0_ ;[Red]\-#,##0\ "/>
    <numFmt numFmtId="167" formatCode="#,##0.000_ ;[Red]\-#,##0.000\ "/>
    <numFmt numFmtId="168" formatCode="#,##0.000000_ ;[Red]\-#,##0.000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9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center" vertical="center" wrapText="1"/>
    </xf>
    <xf numFmtId="165" fontId="7" fillId="0" borderId="0" xfId="0" applyNumberFormat="1" applyFont="1" applyBorder="1"/>
    <xf numFmtId="164" fontId="7" fillId="0" borderId="0" xfId="0" applyNumberFormat="1" applyFont="1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Border="1" applyAlignment="1">
      <alignment horizontal="center" vertical="center" wrapText="1"/>
    </xf>
    <xf numFmtId="0" fontId="4" fillId="0" borderId="0" xfId="3" applyFont="1"/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166" fontId="7" fillId="0" borderId="1" xfId="3" applyNumberFormat="1" applyFont="1" applyBorder="1" applyAlignment="1">
      <alignment horizontal="center"/>
    </xf>
    <xf numFmtId="167" fontId="0" fillId="0" borderId="0" xfId="0" applyNumberFormat="1"/>
    <xf numFmtId="0" fontId="0" fillId="2" borderId="0" xfId="0" applyFill="1"/>
    <xf numFmtId="0" fontId="10" fillId="2" borderId="1" xfId="2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/>
    </xf>
    <xf numFmtId="167" fontId="0" fillId="2" borderId="0" xfId="0" applyNumberFormat="1" applyFill="1"/>
    <xf numFmtId="166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Border="1"/>
    <xf numFmtId="168" fontId="7" fillId="0" borderId="1" xfId="0" applyNumberFormat="1" applyFont="1" applyFill="1" applyBorder="1"/>
    <xf numFmtId="168" fontId="7" fillId="2" borderId="1" xfId="0" applyNumberFormat="1" applyFont="1" applyFill="1" applyBorder="1"/>
    <xf numFmtId="168" fontId="7" fillId="0" borderId="1" xfId="3" applyNumberFormat="1" applyFont="1" applyBorder="1"/>
    <xf numFmtId="168" fontId="7" fillId="0" borderId="1" xfId="3" applyNumberFormat="1" applyFont="1" applyFill="1" applyBorder="1"/>
    <xf numFmtId="165" fontId="7" fillId="0" borderId="1" xfId="0" applyNumberFormat="1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0" borderId="1" xfId="3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2 2 2 2" xfId="2"/>
    <cellStyle name="Обычный 5 2 2" xfId="1"/>
    <cellStyle name="Обычный 5 2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dc1\&#1054;&#1073;&#1084;&#1077;&#1085;\&#1052;&#1072;&#1083;&#1099;&#1096;&#1077;&#1074;&#1072;\&#1073;&#1102;&#1076;&#1078;&#1077;&#1090;%202020!!!\&#1055;&#1088;&#1077;&#1076;&#1077;&#1083;&#1100;&#1085;&#1099;&#1077;%20&#1086;&#1073;&#1098;&#1077;&#1084;&#1099;\&#1059;&#1054;%20&#1087;&#1088;&#1077;&#1076;&#1077;&#1083;&#1100;&#1085;&#1099;&#1077;\&#1064;&#1050;&#1054;&#1051;&#1067;%20%20%20&#1087;&#1086;%20&#1091;&#1095;&#1088;&#1077;&#1078;&#1076;&#1077;&#1085;&#1080;&#1103;&#1084;%20&#1086;&#1094;&#1077;&#1085;&#1082;&#1072;%20&#1087;&#1086;&#1090;&#1088;&#1077;&#1073;%202020%20&#1087;&#1088;&#1077;&#1076;&#1077;&#1083;&#1100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dc1\&#1054;&#1073;&#1084;&#1077;&#1085;\&#1069;&#1082;&#1086;&#1085;&#1086;&#1084;&#1080;&#1095;&#1077;&#1089;&#1082;&#1080;&#1081;%20&#1086;&#1090;&#1076;&#1077;&#1083;\&#1051;&#1086;&#1082;&#1090;&#1080;&#1086;&#1085;&#1086;&#1074;&#1072;\&#1041;&#1102;&#1076;&#1078;&#1077;&#1090;%202020\&#1055;&#1088;&#1072;&#1074;&#1080;&#1083;&#1100;&#1085;&#1099;&#1077;%20&#1090;&#1072;&#1073;&#1083;&#1080;&#1094;&#1099;\&#1064;&#1050;&#1054;&#1051;&#1067;%20&#1054;&#1055;%20&#1074;%20&#1089;&#1090;&#1086;&#1080;&#1084;&#1086;&#1089;&#1090;&#1085;&#1086;&#1084;%20&#1089;%20&#1092;&#1086;&#1088;&#1084;&#1091;&#1083;&#1072;&#1084;&#1080;%2021-22&#1075;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dc1\&#1054;&#1073;&#1084;&#1077;&#1085;\&#1052;&#1072;&#1083;&#1099;&#1096;&#1077;&#1074;&#1072;\&#1073;&#1102;&#1076;&#1078;&#1077;&#1090;%202020!!!\&#1055;&#1088;&#1077;&#1076;&#1077;&#1083;&#1100;&#1085;&#1099;&#1077;%20&#1086;&#1073;&#1098;&#1077;&#1084;&#1099;\&#1059;&#1044;&#1044;&#1059;%20&#1087;&#1088;&#1077;&#1076;&#1077;&#1083;&#1100;&#1085;&#1099;&#1077;\&#1057;&#1040;&#1044;&#1067;%20%20&#1059;&#1095;&#1077;&#1090;%20&#1086;&#1094;&#1077;&#1085;&#1082;&#1080;%20&#1087;&#1086;&#1090;&#1088;&#1077;&#1073;&#1085;&#1086;&#1089;&#1090;&#1080;%20&#1087;&#1086;%20&#1091;&#1095;&#1088;&#1077;&#1078;&#1076;&#1077;&#1085;&#1080;&#1103;&#1084;%202020%20(&#1087;&#1088;&#1077;&#1076;&#1077;&#1083;&#1100;&#1085;&#1099;&#1077;%20&#1086;&#1073;&#1098;&#1077;&#1084;&#1099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dc1\&#1054;&#1073;&#1084;&#1077;&#1085;\&#1052;&#1072;&#1083;&#1099;&#1096;&#1077;&#1074;&#1072;\&#1073;&#1102;&#1076;&#1078;&#1077;&#1090;%202020!!!\&#1055;&#1088;&#1077;&#1076;&#1077;&#1083;&#1100;&#1085;&#1099;&#1077;%20&#1086;&#1073;&#1098;&#1077;&#1084;&#1099;\&#1059;&#1054;%20&#1087;&#1088;&#1077;&#1076;&#1077;&#1083;&#1100;&#1085;&#1099;&#1077;\&#1064;&#1050;&#1054;&#1051;&#1067;%20&#1087;&#1086;%20&#1091;&#1095;&#1088;&#1077;&#1078;&#1076;&#1077;&#1085;&#1080;&#1103;&#1084;%20&#1086;&#1094;&#1077;&#1085;&#1082;&#1072;%20&#1087;&#1086;&#1090;&#1088;%202021-2022%20&#1089;%20&#1087;&#1086;&#1074;&#1099;&#109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dc1\&#1054;&#1073;&#1084;&#1077;&#1085;\&#1052;&#1072;&#1083;&#1099;&#1096;&#1077;&#1074;&#1072;\&#1073;&#1102;&#1076;&#1078;&#1077;&#1090;%202020!!!\&#1055;&#1088;&#1077;&#1076;&#1077;&#1083;&#1100;&#1085;&#1099;&#1077;%20&#1086;&#1073;&#1098;&#1077;&#1084;&#1099;\&#1059;&#1044;&#1044;&#1059;%20&#1087;&#1088;&#1077;&#1076;&#1077;&#1083;&#1100;&#1085;&#1099;&#1077;\&#1057;&#1040;&#1044;&#1067;%20%20&#1059;&#1095;&#1077;&#1090;%20&#1086;&#1094;&#1077;&#1085;&#1082;&#1080;%20&#1087;&#1086;&#1090;&#1088;&#1077;&#1073;&#1085;&#1086;&#1089;&#1090;&#1080;%20&#1087;&#1086;%20&#1091;&#1095;&#1088;&#1077;&#1078;&#1076;&#1077;&#1085;&#1080;&#1103;&#1084;%202021-2022%20(&#1087;&#1088;&#1077;&#1076;&#1077;&#1083;&#1100;&#1085;&#1099;&#1077;%20&#1086;&#1073;&#1098;&#1077;&#1084;&#109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 "/>
      <sheetName val="Приложение 3 (Предельные)"/>
      <sheetName val="Приложение 3 (Оценка)"/>
      <sheetName val="Свод"/>
      <sheetName val="01"/>
      <sheetName val="02"/>
      <sheetName val="03"/>
      <sheetName val="04"/>
      <sheetName val="05"/>
      <sheetName val="06"/>
      <sheetName val="07"/>
      <sheetName val="09"/>
      <sheetName val="10"/>
      <sheetName val="12"/>
      <sheetName val="13"/>
      <sheetName val="14"/>
      <sheetName val="16"/>
      <sheetName val="17"/>
      <sheetName val="18"/>
      <sheetName val="20"/>
      <sheetName val="21"/>
      <sheetName val="22"/>
      <sheetName val="23"/>
      <sheetName val="24"/>
      <sheetName val="25"/>
      <sheetName val="26"/>
      <sheetName val="27"/>
      <sheetName val="29"/>
      <sheetName val="30"/>
      <sheetName val="32"/>
      <sheetName val="33"/>
      <sheetName val="34"/>
      <sheetName val="35"/>
      <sheetName val="36"/>
      <sheetName val="37"/>
      <sheetName val="38"/>
      <sheetName val="39"/>
      <sheetName val="40"/>
      <sheetName val="68"/>
      <sheetName val="70"/>
      <sheetName val="71"/>
      <sheetName val="кор"/>
      <sheetName val="ддт"/>
      <sheetName val="СЮТ"/>
      <sheetName val="ЭБЦ"/>
      <sheetName val="ЦХР"/>
      <sheetName val="ППМС"/>
      <sheetName val="ЦЭМ"/>
      <sheetName val="ИТОГО школы"/>
      <sheetName val="раб.доп.обр"/>
      <sheetName val="БД2018"/>
      <sheetName val="БД2019"/>
      <sheetName val="БД2020"/>
      <sheetName val="БД2020пред."/>
      <sheetName val="БД 2020!"/>
      <sheetName val="доп.образ потребность"/>
      <sheetName val="доп.образ пред. "/>
    </sheetNames>
    <sheetDataSet>
      <sheetData sheetId="0" refreshError="1"/>
      <sheetData sheetId="1" refreshError="1"/>
      <sheetData sheetId="2" refreshError="1"/>
      <sheetData sheetId="3">
        <row r="41">
          <cell r="I41">
            <v>5023.2487041630002</v>
          </cell>
        </row>
        <row r="48">
          <cell r="I48">
            <v>1095.9375250000001</v>
          </cell>
        </row>
        <row r="49">
          <cell r="I49">
            <v>2854.2838549999997</v>
          </cell>
        </row>
        <row r="50">
          <cell r="I50">
            <v>1498.5120823899999</v>
          </cell>
        </row>
        <row r="51">
          <cell r="I51">
            <v>12.577973</v>
          </cell>
        </row>
        <row r="52">
          <cell r="I52">
            <v>132.41056603999999</v>
          </cell>
        </row>
        <row r="53">
          <cell r="I53">
            <v>0.832561</v>
          </cell>
        </row>
        <row r="54">
          <cell r="I54">
            <v>40.019604000000001</v>
          </cell>
        </row>
        <row r="55">
          <cell r="I55">
            <v>3471.4985333100003</v>
          </cell>
        </row>
        <row r="56">
          <cell r="I56">
            <v>765.05197511599999</v>
          </cell>
        </row>
        <row r="57">
          <cell r="I57">
            <v>1.2225359999999998</v>
          </cell>
        </row>
        <row r="58">
          <cell r="I58">
            <v>527.56098244999998</v>
          </cell>
        </row>
        <row r="65">
          <cell r="I65">
            <v>15937.977585469001</v>
          </cell>
          <cell r="K65">
            <v>1.58634673928994</v>
          </cell>
        </row>
        <row r="70">
          <cell r="I70">
            <v>5023.2452778080005</v>
          </cell>
        </row>
        <row r="77">
          <cell r="I77">
            <v>1095.9367769999999</v>
          </cell>
        </row>
        <row r="78">
          <cell r="I78">
            <v>2854.2819079999999</v>
          </cell>
        </row>
        <row r="79">
          <cell r="I79">
            <v>1498.5110610199999</v>
          </cell>
        </row>
        <row r="80">
          <cell r="I80">
            <v>12.577964999999999</v>
          </cell>
        </row>
        <row r="81">
          <cell r="I81">
            <v>132.41047523999998</v>
          </cell>
        </row>
        <row r="82">
          <cell r="I82">
            <v>0.832561</v>
          </cell>
        </row>
        <row r="83">
          <cell r="I83">
            <v>40.019584999999992</v>
          </cell>
        </row>
        <row r="84">
          <cell r="I84">
            <v>3471.4961585900001</v>
          </cell>
        </row>
        <row r="85">
          <cell r="I85">
            <v>765.05155771499994</v>
          </cell>
        </row>
        <row r="86">
          <cell r="I86">
            <v>1.2225359999999998</v>
          </cell>
        </row>
        <row r="87">
          <cell r="I87">
            <v>527.56074353600002</v>
          </cell>
        </row>
        <row r="94">
          <cell r="I94">
            <v>15937.981602909002</v>
          </cell>
          <cell r="K94">
            <v>1.5660814446652147</v>
          </cell>
        </row>
        <row r="99">
          <cell r="I99">
            <v>5023.2273584100003</v>
          </cell>
        </row>
        <row r="106">
          <cell r="I106">
            <v>1095.9328679999999</v>
          </cell>
        </row>
        <row r="107">
          <cell r="I107">
            <v>2854.2717250000001</v>
          </cell>
        </row>
        <row r="108">
          <cell r="I108">
            <v>1498.5057153799999</v>
          </cell>
        </row>
        <row r="109">
          <cell r="I109">
            <v>12.577919</v>
          </cell>
        </row>
        <row r="110">
          <cell r="I110">
            <v>132.41000314999999</v>
          </cell>
        </row>
        <row r="111">
          <cell r="I111">
            <v>0.832561</v>
          </cell>
        </row>
        <row r="112">
          <cell r="I112">
            <v>40.019490000000005</v>
          </cell>
        </row>
        <row r="113">
          <cell r="I113">
            <v>3471.4837750100005</v>
          </cell>
        </row>
        <row r="114">
          <cell r="I114">
            <v>765.050875013</v>
          </cell>
        </row>
        <row r="115">
          <cell r="I115">
            <v>1.2225359999999998</v>
          </cell>
        </row>
        <row r="116">
          <cell r="I116">
            <v>527.55889019400001</v>
          </cell>
        </row>
        <row r="123">
          <cell r="I123">
            <v>15937.922696157</v>
          </cell>
          <cell r="K123">
            <v>1.4095590532148448</v>
          </cell>
        </row>
        <row r="128">
          <cell r="I128">
            <v>5023.2454657180006</v>
          </cell>
        </row>
        <row r="135">
          <cell r="I135">
            <v>1095.9368179999999</v>
          </cell>
        </row>
        <row r="136">
          <cell r="I136">
            <v>2854.2820139999999</v>
          </cell>
        </row>
        <row r="137">
          <cell r="I137">
            <v>1498.5111169299998</v>
          </cell>
        </row>
        <row r="138">
          <cell r="I138">
            <v>12.577964999999999</v>
          </cell>
        </row>
        <row r="139">
          <cell r="I139">
            <v>132.41048083000001</v>
          </cell>
        </row>
        <row r="140">
          <cell r="I140">
            <v>0.832561</v>
          </cell>
        </row>
        <row r="141">
          <cell r="I141">
            <v>40.019584999999992</v>
          </cell>
        </row>
        <row r="142">
          <cell r="I142">
            <v>3471.4963018200001</v>
          </cell>
        </row>
        <row r="143">
          <cell r="I143">
            <v>765.05337811900006</v>
          </cell>
        </row>
        <row r="144">
          <cell r="I144">
            <v>1.2225359999999998</v>
          </cell>
        </row>
        <row r="145">
          <cell r="I145">
            <v>527.56066076000002</v>
          </cell>
        </row>
        <row r="152">
          <cell r="I152">
            <v>15937.969404177002</v>
          </cell>
          <cell r="K152">
            <v>1.2562408956881992</v>
          </cell>
        </row>
        <row r="157">
          <cell r="I157">
            <v>8080.8942042600011</v>
          </cell>
        </row>
        <row r="164">
          <cell r="I164">
            <v>1763.0333899999998</v>
          </cell>
        </row>
        <row r="165">
          <cell r="I165">
            <v>4591.683035</v>
          </cell>
        </row>
        <row r="166">
          <cell r="I166">
            <v>2410.6546015200001</v>
          </cell>
        </row>
        <row r="167">
          <cell r="I167">
            <v>20.234171</v>
          </cell>
        </row>
        <row r="168">
          <cell r="I168">
            <v>213.00871931</v>
          </cell>
        </row>
        <row r="169">
          <cell r="I169">
            <v>1.3393389999999998</v>
          </cell>
        </row>
        <row r="170">
          <cell r="I170">
            <v>64.378558999999996</v>
          </cell>
        </row>
        <row r="171">
          <cell r="I171">
            <v>5584.5955583100003</v>
          </cell>
        </row>
        <row r="172">
          <cell r="I172">
            <v>1230.738188818</v>
          </cell>
        </row>
        <row r="173">
          <cell r="I173">
            <v>1.966718</v>
          </cell>
        </row>
        <row r="174">
          <cell r="I174">
            <v>848.68606</v>
          </cell>
        </row>
        <row r="181">
          <cell r="I181">
            <v>25639.398211218006</v>
          </cell>
          <cell r="K181">
            <v>1.0251215642222127</v>
          </cell>
        </row>
        <row r="186">
          <cell r="I186">
            <v>8080.8744587390001</v>
          </cell>
        </row>
        <row r="193">
          <cell r="I193">
            <v>1763.029082</v>
          </cell>
        </row>
        <row r="194">
          <cell r="I194">
            <v>4591.671816</v>
          </cell>
        </row>
        <row r="195">
          <cell r="I195">
            <v>2410.6487117799998</v>
          </cell>
        </row>
        <row r="196">
          <cell r="I196">
            <v>20.234120999999998</v>
          </cell>
        </row>
        <row r="197">
          <cell r="I197">
            <v>213.00819917000001</v>
          </cell>
        </row>
        <row r="198">
          <cell r="I198">
            <v>1.3393389999999998</v>
          </cell>
        </row>
        <row r="199">
          <cell r="I199">
            <v>64.378454000000005</v>
          </cell>
        </row>
        <row r="200">
          <cell r="I200">
            <v>5584.5819024100001</v>
          </cell>
        </row>
        <row r="201">
          <cell r="I201">
            <v>1230.735451152</v>
          </cell>
        </row>
        <row r="202">
          <cell r="I202">
            <v>1.966718</v>
          </cell>
        </row>
        <row r="203">
          <cell r="I203">
            <v>848.68415102899996</v>
          </cell>
        </row>
        <row r="210">
          <cell r="I210">
            <v>25639.336523280002</v>
          </cell>
          <cell r="K210">
            <v>0.85919696010846047</v>
          </cell>
        </row>
        <row r="244">
          <cell r="I244">
            <v>6334.0932911420005</v>
          </cell>
        </row>
        <row r="251">
          <cell r="I251">
            <v>1381.928496</v>
          </cell>
        </row>
        <row r="252">
          <cell r="I252">
            <v>3599.1250439999999</v>
          </cell>
        </row>
        <row r="253">
          <cell r="I253">
            <v>1889.55711569</v>
          </cell>
        </row>
        <row r="254">
          <cell r="I254">
            <v>15.860265</v>
          </cell>
        </row>
        <row r="255">
          <cell r="I255">
            <v>166.96383686999999</v>
          </cell>
        </row>
        <row r="256">
          <cell r="I256">
            <v>1.049828</v>
          </cell>
        </row>
        <row r="257">
          <cell r="I257">
            <v>50.464313000000004</v>
          </cell>
        </row>
        <row r="258">
          <cell r="I258">
            <v>4377.4053182500002</v>
          </cell>
        </row>
        <row r="259">
          <cell r="I259">
            <v>964.69611426400002</v>
          </cell>
        </row>
        <row r="260">
          <cell r="I260">
            <v>1.5415999999999999</v>
          </cell>
        </row>
        <row r="261">
          <cell r="I261">
            <v>665.23141174900002</v>
          </cell>
        </row>
        <row r="268">
          <cell r="I268">
            <v>20097.091474965</v>
          </cell>
          <cell r="K268">
            <v>1.2736519724710256</v>
          </cell>
        </row>
        <row r="273">
          <cell r="I273">
            <v>6333.7723851930004</v>
          </cell>
        </row>
        <row r="280">
          <cell r="I280">
            <v>1381.8584819999999</v>
          </cell>
        </row>
        <row r="281">
          <cell r="I281">
            <v>3598.9427000000001</v>
          </cell>
        </row>
        <row r="282">
          <cell r="I282">
            <v>1889.4613846799998</v>
          </cell>
        </row>
        <row r="283">
          <cell r="I283">
            <v>15.859461</v>
          </cell>
        </row>
        <row r="284">
          <cell r="I284">
            <v>166.95537777999999</v>
          </cell>
        </row>
        <row r="285">
          <cell r="I285">
            <v>1.049768</v>
          </cell>
        </row>
        <row r="286">
          <cell r="I286">
            <v>50.459705</v>
          </cell>
        </row>
        <row r="287">
          <cell r="I287">
            <v>4377.1835376200006</v>
          </cell>
        </row>
        <row r="288">
          <cell r="I288">
            <v>964.65005660999987</v>
          </cell>
        </row>
        <row r="289">
          <cell r="I289">
            <v>1.541496</v>
          </cell>
        </row>
        <row r="290">
          <cell r="I290">
            <v>665.19826400499994</v>
          </cell>
        </row>
        <row r="297">
          <cell r="I297">
            <v>20096.065068888001</v>
          </cell>
          <cell r="K297">
            <v>1.242289028726846</v>
          </cell>
        </row>
        <row r="302">
          <cell r="I302">
            <v>7427.5105021450008</v>
          </cell>
        </row>
        <row r="309">
          <cell r="I309">
            <v>1620.482671</v>
          </cell>
        </row>
        <row r="310">
          <cell r="I310">
            <v>4220.4207980000001</v>
          </cell>
        </row>
        <row r="311">
          <cell r="I311">
            <v>2215.7402285799999</v>
          </cell>
        </row>
        <row r="312">
          <cell r="I312">
            <v>18.598129</v>
          </cell>
        </row>
        <row r="313">
          <cell r="I313">
            <v>195.78582062999999</v>
          </cell>
        </row>
        <row r="314">
          <cell r="I314">
            <v>1.2310459999999999</v>
          </cell>
        </row>
        <row r="315">
          <cell r="I315">
            <v>59.175702999999999</v>
          </cell>
        </row>
        <row r="316">
          <cell r="I316">
            <v>5133.0510100800002</v>
          </cell>
        </row>
        <row r="317">
          <cell r="I317">
            <v>1131.2271111300001</v>
          </cell>
        </row>
        <row r="318">
          <cell r="I318">
            <v>1.8077079999999999</v>
          </cell>
        </row>
        <row r="319">
          <cell r="I319">
            <v>780.06460410700004</v>
          </cell>
        </row>
        <row r="326">
          <cell r="I326">
            <v>23566.335580672003</v>
          </cell>
          <cell r="K326">
            <v>0.91296123589059675</v>
          </cell>
        </row>
        <row r="331">
          <cell r="I331">
            <v>7425.6679716520011</v>
          </cell>
        </row>
        <row r="338">
          <cell r="I338">
            <v>1620.08068</v>
          </cell>
        </row>
        <row r="339">
          <cell r="I339">
            <v>4219.3738450000001</v>
          </cell>
        </row>
        <row r="340">
          <cell r="I340">
            <v>2215.1905732599998</v>
          </cell>
        </row>
        <row r="341">
          <cell r="I341">
            <v>18.593515</v>
          </cell>
        </row>
        <row r="342">
          <cell r="I342">
            <v>195.73725217999998</v>
          </cell>
        </row>
        <row r="343">
          <cell r="I343">
            <v>1.2307360000000001</v>
          </cell>
        </row>
        <row r="344">
          <cell r="I344">
            <v>59.160150999999999</v>
          </cell>
        </row>
        <row r="345">
          <cell r="I345">
            <v>5131.7776590399999</v>
          </cell>
        </row>
        <row r="346">
          <cell r="I346">
            <v>1130.9428679110001</v>
          </cell>
        </row>
        <row r="347">
          <cell r="I347">
            <v>1.8072549999999998</v>
          </cell>
        </row>
        <row r="348">
          <cell r="I348">
            <v>779.87043749899999</v>
          </cell>
        </row>
        <row r="355">
          <cell r="I355">
            <v>23560.493018541998</v>
          </cell>
          <cell r="K355">
            <v>0.87514645278915593</v>
          </cell>
        </row>
        <row r="416">
          <cell r="I416">
            <v>7643.9962571460001</v>
          </cell>
        </row>
        <row r="423">
          <cell r="I423">
            <v>1667.7140299999999</v>
          </cell>
        </row>
        <row r="424">
          <cell r="I424">
            <v>4343.4311909999997</v>
          </cell>
        </row>
        <row r="425">
          <cell r="I425">
            <v>2280.3212481199998</v>
          </cell>
        </row>
        <row r="426">
          <cell r="I426">
            <v>19.140198999999999</v>
          </cell>
        </row>
        <row r="427">
          <cell r="I427">
            <v>201.49228758000001</v>
          </cell>
        </row>
        <row r="429">
          <cell r="I429">
            <v>60.898225999999994</v>
          </cell>
        </row>
        <row r="430">
          <cell r="I430">
            <v>5282.6613564600002</v>
          </cell>
        </row>
        <row r="431">
          <cell r="I431">
            <v>1164.196771008</v>
          </cell>
        </row>
        <row r="432">
          <cell r="I432">
            <v>1.8603859999999999</v>
          </cell>
        </row>
        <row r="433">
          <cell r="I433">
            <v>802.79888148000009</v>
          </cell>
        </row>
        <row r="440">
          <cell r="I440">
            <v>24253.197201793999</v>
          </cell>
          <cell r="K440">
            <v>0.85222116606016463</v>
          </cell>
        </row>
        <row r="445">
          <cell r="I445">
            <v>7644.0690432049996</v>
          </cell>
        </row>
        <row r="452">
          <cell r="I452">
            <v>1667.7299089999999</v>
          </cell>
        </row>
        <row r="453">
          <cell r="I453">
            <v>4343.4725479999997</v>
          </cell>
        </row>
        <row r="454">
          <cell r="I454">
            <v>2280.3429610200001</v>
          </cell>
        </row>
        <row r="455">
          <cell r="I455">
            <v>19.140380999999998</v>
          </cell>
        </row>
        <row r="456">
          <cell r="I456">
            <v>201.49420621000002</v>
          </cell>
        </row>
        <row r="458">
          <cell r="I458">
            <v>60.898609999999991</v>
          </cell>
        </row>
        <row r="459">
          <cell r="I459">
            <v>5282.7116497999996</v>
          </cell>
        </row>
        <row r="460">
          <cell r="I460">
            <v>1164.209201394</v>
          </cell>
        </row>
        <row r="461">
          <cell r="I461">
            <v>1.8604209999999999</v>
          </cell>
        </row>
        <row r="462">
          <cell r="I462">
            <v>802.80754482199995</v>
          </cell>
        </row>
        <row r="469">
          <cell r="I469">
            <v>24253.430429451</v>
          </cell>
          <cell r="K469">
            <v>0.78633402826304255</v>
          </cell>
        </row>
        <row r="532">
          <cell r="I532">
            <v>7644.1036206059998</v>
          </cell>
        </row>
        <row r="539">
          <cell r="I539">
            <v>1667.737453</v>
          </cell>
        </row>
        <row r="540">
          <cell r="I540">
            <v>4343.4921960000001</v>
          </cell>
        </row>
        <row r="541">
          <cell r="I541">
            <v>2280.3532753300001</v>
          </cell>
        </row>
        <row r="542">
          <cell r="I542">
            <v>19.140467999999998</v>
          </cell>
        </row>
        <row r="543">
          <cell r="I543">
            <v>201.49511719</v>
          </cell>
        </row>
        <row r="544">
          <cell r="I544">
            <v>1.266947</v>
          </cell>
        </row>
        <row r="545">
          <cell r="I545">
            <v>60.898792</v>
          </cell>
        </row>
        <row r="546">
          <cell r="I546">
            <v>5282.7355519000002</v>
          </cell>
        </row>
        <row r="547">
          <cell r="I547">
            <v>1164.2144804040001</v>
          </cell>
        </row>
        <row r="548">
          <cell r="I548">
            <v>1.8604209999999999</v>
          </cell>
        </row>
        <row r="549">
          <cell r="I549">
            <v>802.81101680000006</v>
          </cell>
        </row>
        <row r="556">
          <cell r="I556">
            <v>24253.539225230001</v>
          </cell>
          <cell r="K556">
            <v>0.84523086752942123</v>
          </cell>
        </row>
        <row r="561">
          <cell r="I561">
            <v>7644.0697398699995</v>
          </cell>
        </row>
        <row r="568">
          <cell r="I568">
            <v>1667.7300619999999</v>
          </cell>
        </row>
        <row r="569">
          <cell r="I569">
            <v>4343.4729449999995</v>
          </cell>
        </row>
        <row r="570">
          <cell r="I570">
            <v>2280.3431689500003</v>
          </cell>
        </row>
        <row r="571">
          <cell r="I571">
            <v>19.140383</v>
          </cell>
        </row>
        <row r="572">
          <cell r="I572">
            <v>201.49422361000001</v>
          </cell>
        </row>
        <row r="573">
          <cell r="I573">
            <v>1.266947</v>
          </cell>
        </row>
        <row r="574">
          <cell r="I574">
            <v>60.898611000000002</v>
          </cell>
        </row>
        <row r="575">
          <cell r="I575">
            <v>5282.7121446799993</v>
          </cell>
        </row>
        <row r="576">
          <cell r="I576">
            <v>1164.2092784790002</v>
          </cell>
        </row>
        <row r="577">
          <cell r="I577">
            <v>1.8604209999999999</v>
          </cell>
        </row>
        <row r="578">
          <cell r="I578">
            <v>802.80760535400009</v>
          </cell>
        </row>
        <row r="585">
          <cell r="I585">
            <v>24253.432551942999</v>
          </cell>
          <cell r="K585">
            <v>0.78017964609504509</v>
          </cell>
        </row>
        <row r="590">
          <cell r="I590">
            <v>2839.2231497590001</v>
          </cell>
        </row>
        <row r="597">
          <cell r="I597">
            <v>619.44199400000002</v>
          </cell>
        </row>
        <row r="598">
          <cell r="I598">
            <v>1613.2883859999999</v>
          </cell>
        </row>
        <row r="599">
          <cell r="I599">
            <v>846.98378432000004</v>
          </cell>
        </row>
        <row r="600">
          <cell r="I600">
            <v>7.1092779999999998</v>
          </cell>
        </row>
        <row r="601">
          <cell r="I601">
            <v>74.840639640000006</v>
          </cell>
        </row>
        <row r="602">
          <cell r="I602">
            <v>0.470582</v>
          </cell>
        </row>
        <row r="603">
          <cell r="I603">
            <v>22.620386999999997</v>
          </cell>
        </row>
        <row r="604">
          <cell r="I604">
            <v>1962.14832065</v>
          </cell>
        </row>
        <row r="605">
          <cell r="I605">
            <v>432.41919212900001</v>
          </cell>
        </row>
        <row r="606">
          <cell r="I606">
            <v>0.69101699999999999</v>
          </cell>
        </row>
        <row r="607">
          <cell r="I607">
            <v>298.18558558699999</v>
          </cell>
        </row>
        <row r="614">
          <cell r="I614">
            <v>9008.4057860850007</v>
          </cell>
          <cell r="K614">
            <v>2.3258259180005769</v>
          </cell>
        </row>
        <row r="619">
          <cell r="I619">
            <v>8080.8942042600011</v>
          </cell>
        </row>
        <row r="626">
          <cell r="I626">
            <v>1763.0333899999998</v>
          </cell>
        </row>
        <row r="627">
          <cell r="I627">
            <v>4591.683035</v>
          </cell>
        </row>
        <row r="628">
          <cell r="I628">
            <v>2410.6546015200001</v>
          </cell>
        </row>
        <row r="629">
          <cell r="I629">
            <v>20.234171</v>
          </cell>
        </row>
        <row r="630">
          <cell r="I630">
            <v>213.00871931</v>
          </cell>
        </row>
        <row r="631">
          <cell r="I631">
            <v>1.3393389999999998</v>
          </cell>
        </row>
        <row r="632">
          <cell r="I632">
            <v>64.378558999999996</v>
          </cell>
        </row>
        <row r="633">
          <cell r="I633">
            <v>5584.5955583100003</v>
          </cell>
        </row>
        <row r="634">
          <cell r="I634">
            <v>1230.738188818</v>
          </cell>
        </row>
        <row r="635">
          <cell r="I635">
            <v>1.966718</v>
          </cell>
        </row>
        <row r="636">
          <cell r="I636">
            <v>848.68606</v>
          </cell>
        </row>
        <row r="643">
          <cell r="I643">
            <v>25639.398211218006</v>
          </cell>
          <cell r="K643">
            <v>0.65320188856873052</v>
          </cell>
        </row>
        <row r="648">
          <cell r="I648">
            <v>8080.8740419389997</v>
          </cell>
        </row>
        <row r="655">
          <cell r="I655">
            <v>1763.0289909999999</v>
          </cell>
        </row>
        <row r="656">
          <cell r="I656">
            <v>4591.6715789999998</v>
          </cell>
        </row>
        <row r="657">
          <cell r="I657">
            <v>2410.6485872200001</v>
          </cell>
        </row>
        <row r="658">
          <cell r="I658">
            <v>20.234120000000001</v>
          </cell>
        </row>
        <row r="659">
          <cell r="I659">
            <v>213.00818816</v>
          </cell>
        </row>
        <row r="660">
          <cell r="I660">
            <v>1.3393389999999998</v>
          </cell>
        </row>
        <row r="661">
          <cell r="I661">
            <v>64.378451999999996</v>
          </cell>
        </row>
        <row r="662">
          <cell r="I662">
            <v>5584.5816313200003</v>
          </cell>
        </row>
        <row r="663">
          <cell r="I663">
            <v>1230.7354088899999</v>
          </cell>
        </row>
        <row r="664">
          <cell r="I664">
            <v>1.966718</v>
          </cell>
        </row>
        <row r="665">
          <cell r="I665">
            <v>848.68411608500003</v>
          </cell>
        </row>
        <row r="672">
          <cell r="I672">
            <v>25639.335248614003</v>
          </cell>
          <cell r="K672">
            <v>0.71840739890226357</v>
          </cell>
        </row>
        <row r="708">
          <cell r="I708">
            <v>124.03531199999999</v>
          </cell>
        </row>
        <row r="709">
          <cell r="I709">
            <v>37.458663999999999</v>
          </cell>
        </row>
        <row r="714">
          <cell r="I714">
            <v>62.4</v>
          </cell>
        </row>
        <row r="718">
          <cell r="I718">
            <v>1775.5381570000002</v>
          </cell>
          <cell r="K718">
            <v>1.0000066700903911</v>
          </cell>
        </row>
        <row r="751">
          <cell r="I751">
            <v>85.37990099999999</v>
          </cell>
        </row>
        <row r="752">
          <cell r="I752">
            <v>25.78473</v>
          </cell>
        </row>
        <row r="753">
          <cell r="I753">
            <v>0.176313</v>
          </cell>
        </row>
        <row r="756">
          <cell r="I756">
            <v>0.44175199999999998</v>
          </cell>
        </row>
        <row r="757">
          <cell r="I757">
            <v>1.816854</v>
          </cell>
        </row>
        <row r="758">
          <cell r="I758">
            <v>4.1299009999999994</v>
          </cell>
        </row>
        <row r="759">
          <cell r="I759">
            <v>1.123858</v>
          </cell>
        </row>
        <row r="760">
          <cell r="I760">
            <v>0.58300399999999997</v>
          </cell>
        </row>
        <row r="761">
          <cell r="I761">
            <v>0.15926099999999999</v>
          </cell>
        </row>
        <row r="762">
          <cell r="I762">
            <v>31.081412999999998</v>
          </cell>
        </row>
        <row r="763">
          <cell r="I763">
            <v>1.3581479999999999</v>
          </cell>
        </row>
        <row r="764">
          <cell r="I764">
            <v>0.32720299999999997</v>
          </cell>
        </row>
        <row r="765">
          <cell r="I765">
            <v>9.0926340000000003</v>
          </cell>
        </row>
        <row r="771">
          <cell r="I771">
            <v>165.18761099999998</v>
          </cell>
          <cell r="K771">
            <v>1.4982963825295594</v>
          </cell>
        </row>
        <row r="777">
          <cell r="I777">
            <v>86.946996999999996</v>
          </cell>
        </row>
        <row r="778">
          <cell r="I778">
            <v>26.257992999999999</v>
          </cell>
        </row>
        <row r="779">
          <cell r="I779">
            <v>0.17954899999999999</v>
          </cell>
        </row>
        <row r="782">
          <cell r="I782">
            <v>0.44985899999999995</v>
          </cell>
        </row>
        <row r="783">
          <cell r="I783">
            <v>1.850201</v>
          </cell>
        </row>
        <row r="784">
          <cell r="I784">
            <v>4.2056969999999998</v>
          </cell>
        </row>
        <row r="785">
          <cell r="I785">
            <v>1.144501</v>
          </cell>
        </row>
        <row r="786">
          <cell r="I786">
            <v>0.59371999999999991</v>
          </cell>
        </row>
        <row r="787">
          <cell r="I787">
            <v>0.16218399999999999</v>
          </cell>
        </row>
        <row r="788">
          <cell r="I788">
            <v>31.651926</v>
          </cell>
        </row>
        <row r="789">
          <cell r="I789">
            <v>1.3830039999999999</v>
          </cell>
        </row>
        <row r="790">
          <cell r="I790">
            <v>0.33319599999999999</v>
          </cell>
        </row>
        <row r="791">
          <cell r="I791">
            <v>9.2594789999999989</v>
          </cell>
        </row>
        <row r="797">
          <cell r="I797">
            <v>168.20944</v>
          </cell>
          <cell r="K797">
            <v>0.74882836539970654</v>
          </cell>
        </row>
        <row r="803">
          <cell r="I803">
            <v>84.388874999999999</v>
          </cell>
        </row>
        <row r="804">
          <cell r="I804">
            <v>25.485440000000001</v>
          </cell>
        </row>
        <row r="805">
          <cell r="I805">
            <v>0.17426700000000001</v>
          </cell>
        </row>
        <row r="808">
          <cell r="I808">
            <v>0.43662299999999998</v>
          </cell>
        </row>
        <row r="809">
          <cell r="I809">
            <v>1.7957649999999998</v>
          </cell>
        </row>
        <row r="810">
          <cell r="I810">
            <v>4.0819580000000002</v>
          </cell>
        </row>
        <row r="811">
          <cell r="I811">
            <v>1.1108089999999999</v>
          </cell>
        </row>
        <row r="812">
          <cell r="I812">
            <v>0.57622700000000004</v>
          </cell>
        </row>
        <row r="813">
          <cell r="I813">
            <v>0.157412</v>
          </cell>
        </row>
        <row r="814">
          <cell r="I814">
            <v>30.720638000000001</v>
          </cell>
        </row>
        <row r="815">
          <cell r="I815">
            <v>1.3422699999999999</v>
          </cell>
        </row>
        <row r="816">
          <cell r="I816">
            <v>0.32338699999999998</v>
          </cell>
        </row>
        <row r="817">
          <cell r="I817">
            <v>8.987048999999999</v>
          </cell>
        </row>
        <row r="823">
          <cell r="I823">
            <v>163.26999699999999</v>
          </cell>
          <cell r="K823">
            <v>1.0388314026857</v>
          </cell>
        </row>
        <row r="829">
          <cell r="I829">
            <v>82.392113999999992</v>
          </cell>
        </row>
        <row r="830">
          <cell r="I830">
            <v>24.882417999999998</v>
          </cell>
        </row>
        <row r="831">
          <cell r="I831">
            <v>0.17014299999999999</v>
          </cell>
        </row>
        <row r="834">
          <cell r="I834">
            <v>0.42629300000000003</v>
          </cell>
        </row>
        <row r="835">
          <cell r="I835">
            <v>1.7532749999999999</v>
          </cell>
        </row>
        <row r="836">
          <cell r="I836">
            <v>3.9853729999999996</v>
          </cell>
        </row>
        <row r="837">
          <cell r="I837">
            <v>1.0845320000000001</v>
          </cell>
        </row>
        <row r="838">
          <cell r="I838">
            <v>0.56260899999999991</v>
          </cell>
        </row>
        <row r="839">
          <cell r="I839">
            <v>0.15368799999999999</v>
          </cell>
        </row>
        <row r="840">
          <cell r="I840">
            <v>29.993776999999998</v>
          </cell>
        </row>
        <row r="841">
          <cell r="I841">
            <v>1.3105069999999999</v>
          </cell>
        </row>
        <row r="842">
          <cell r="I842">
            <v>0.31574400000000002</v>
          </cell>
        </row>
        <row r="843">
          <cell r="I843">
            <v>8.7744450000000001</v>
          </cell>
        </row>
        <row r="849">
          <cell r="I849">
            <v>159.396916</v>
          </cell>
          <cell r="K849">
            <v>0.91758362501819057</v>
          </cell>
        </row>
        <row r="855">
          <cell r="I855">
            <v>82.080348000000001</v>
          </cell>
        </row>
        <row r="856">
          <cell r="I856">
            <v>24.788264999999999</v>
          </cell>
        </row>
        <row r="857">
          <cell r="I857">
            <v>0.16949899999999998</v>
          </cell>
        </row>
        <row r="860">
          <cell r="I860">
            <v>0.42468099999999998</v>
          </cell>
        </row>
        <row r="861">
          <cell r="I861">
            <v>1.74664</v>
          </cell>
        </row>
        <row r="862">
          <cell r="I862">
            <v>3.9702919999999997</v>
          </cell>
        </row>
        <row r="863">
          <cell r="I863">
            <v>1.0804509999999998</v>
          </cell>
        </row>
        <row r="864">
          <cell r="I864">
            <v>0.56046999999999991</v>
          </cell>
        </row>
        <row r="865">
          <cell r="I865">
            <v>0.15310499999999999</v>
          </cell>
        </row>
        <row r="866">
          <cell r="I866">
            <v>29.880251999999999</v>
          </cell>
        </row>
        <row r="867">
          <cell r="I867">
            <v>1.3056859999999997</v>
          </cell>
        </row>
        <row r="868">
          <cell r="I868">
            <v>0.31455700000000003</v>
          </cell>
        </row>
        <row r="869">
          <cell r="I869">
            <v>8.741225</v>
          </cell>
        </row>
        <row r="875">
          <cell r="I875">
            <v>158.81387899999999</v>
          </cell>
          <cell r="K875">
            <v>0.95646552402387963</v>
          </cell>
        </row>
        <row r="881">
          <cell r="I881">
            <v>111.74299599999999</v>
          </cell>
        </row>
        <row r="882">
          <cell r="I882">
            <v>33.746384999999997</v>
          </cell>
        </row>
        <row r="883">
          <cell r="I883">
            <v>0.23075499999999999</v>
          </cell>
        </row>
        <row r="886">
          <cell r="I886">
            <v>0.57815299999999992</v>
          </cell>
        </row>
        <row r="887">
          <cell r="I887">
            <v>2.3778509999999997</v>
          </cell>
        </row>
        <row r="888">
          <cell r="I888">
            <v>5.4050979999999997</v>
          </cell>
        </row>
        <row r="889">
          <cell r="I889">
            <v>1.4708909999999999</v>
          </cell>
        </row>
        <row r="890">
          <cell r="I890">
            <v>0.76300100000000004</v>
          </cell>
        </row>
        <row r="891">
          <cell r="I891">
            <v>0.20843699999999998</v>
          </cell>
        </row>
        <row r="892">
          <cell r="I892">
            <v>40.678536000000001</v>
          </cell>
        </row>
        <row r="893">
          <cell r="I893">
            <v>1.7773759999999998</v>
          </cell>
        </row>
        <row r="894">
          <cell r="I894">
            <v>0.42821799999999999</v>
          </cell>
        </row>
        <row r="895">
          <cell r="I895">
            <v>11.900175999999998</v>
          </cell>
        </row>
        <row r="901">
          <cell r="I901">
            <v>216.19307599999996</v>
          </cell>
          <cell r="K901">
            <v>0.89554209404930285</v>
          </cell>
        </row>
        <row r="907">
          <cell r="I907">
            <v>866.55057499999998</v>
          </cell>
        </row>
        <row r="908">
          <cell r="I908">
            <v>261.69827399999997</v>
          </cell>
        </row>
        <row r="909">
          <cell r="I909">
            <v>1.7894679999999998</v>
          </cell>
        </row>
        <row r="912">
          <cell r="I912">
            <v>4.4834959999999997</v>
          </cell>
        </row>
        <row r="913">
          <cell r="I913">
            <v>18.439885999999998</v>
          </cell>
        </row>
        <row r="914">
          <cell r="I914">
            <v>41.915746999999996</v>
          </cell>
        </row>
        <row r="915">
          <cell r="I915">
            <v>11.406431999999999</v>
          </cell>
        </row>
        <row r="916">
          <cell r="I916">
            <v>5.9171649999999998</v>
          </cell>
        </row>
        <row r="917">
          <cell r="I917">
            <v>1.6163989999999999</v>
          </cell>
        </row>
        <row r="918">
          <cell r="I918">
            <v>315.45615999999995</v>
          </cell>
        </row>
        <row r="919">
          <cell r="I919">
            <v>13.783704999999999</v>
          </cell>
        </row>
        <row r="920">
          <cell r="I920">
            <v>3.3208569999999997</v>
          </cell>
        </row>
        <row r="921">
          <cell r="I921">
            <v>92.284046000000004</v>
          </cell>
        </row>
        <row r="927">
          <cell r="I927">
            <v>1676.5459929999997</v>
          </cell>
          <cell r="K927">
            <v>0.53</v>
          </cell>
        </row>
        <row r="933">
          <cell r="I933">
            <v>865.91821799999991</v>
          </cell>
        </row>
        <row r="934">
          <cell r="I934">
            <v>261.50730199999998</v>
          </cell>
        </row>
        <row r="935">
          <cell r="I935">
            <v>1.788162</v>
          </cell>
        </row>
        <row r="938">
          <cell r="I938">
            <v>4.4802230000000005</v>
          </cell>
        </row>
        <row r="939">
          <cell r="I939">
            <v>18.426428999999999</v>
          </cell>
        </row>
        <row r="940">
          <cell r="I940">
            <v>41.885159000000002</v>
          </cell>
        </row>
        <row r="941">
          <cell r="I941">
            <v>11.398137999999999</v>
          </cell>
        </row>
        <row r="942">
          <cell r="I942">
            <v>5.9128579999999999</v>
          </cell>
        </row>
        <row r="943">
          <cell r="I943">
            <v>1.615219</v>
          </cell>
        </row>
        <row r="944">
          <cell r="I944">
            <v>315.22598899999997</v>
          </cell>
        </row>
        <row r="945">
          <cell r="I945">
            <v>13.773703999999999</v>
          </cell>
        </row>
        <row r="946">
          <cell r="I946">
            <v>3.3184559999999999</v>
          </cell>
        </row>
        <row r="947">
          <cell r="I947">
            <v>92.216684999999998</v>
          </cell>
        </row>
        <row r="953">
          <cell r="I953">
            <v>1675.3227049999998</v>
          </cell>
          <cell r="K953">
            <v>0.53</v>
          </cell>
        </row>
        <row r="959">
          <cell r="I959">
            <v>865.57252699999992</v>
          </cell>
        </row>
        <row r="960">
          <cell r="I960">
            <v>261.40290299999998</v>
          </cell>
        </row>
        <row r="961">
          <cell r="I961">
            <v>1.787447</v>
          </cell>
        </row>
        <row r="964">
          <cell r="I964">
            <v>4.4784360000000003</v>
          </cell>
        </row>
        <row r="965">
          <cell r="I965">
            <v>18.419073000000001</v>
          </cell>
        </row>
        <row r="966">
          <cell r="I966">
            <v>41.868437</v>
          </cell>
        </row>
        <row r="967">
          <cell r="I967">
            <v>11.393548999999998</v>
          </cell>
        </row>
        <row r="968">
          <cell r="I968">
            <v>5.9105109999999996</v>
          </cell>
        </row>
        <row r="969">
          <cell r="I969">
            <v>1.614573</v>
          </cell>
        </row>
        <row r="970">
          <cell r="I970">
            <v>315.10083300000002</v>
          </cell>
        </row>
        <row r="971">
          <cell r="I971">
            <v>13.768191999999999</v>
          </cell>
        </row>
        <row r="972">
          <cell r="I972">
            <v>3.3171219999999999</v>
          </cell>
        </row>
        <row r="973">
          <cell r="I973">
            <v>92.179901000000001</v>
          </cell>
        </row>
        <row r="979">
          <cell r="I979">
            <v>1674.6545419999998</v>
          </cell>
          <cell r="K979">
            <v>0.53</v>
          </cell>
        </row>
        <row r="985">
          <cell r="I985">
            <v>5712.7252077399999</v>
          </cell>
        </row>
        <row r="986">
          <cell r="I986">
            <v>1725.24301274</v>
          </cell>
        </row>
        <row r="988">
          <cell r="I988">
            <v>37.584033999999996</v>
          </cell>
        </row>
        <row r="991">
          <cell r="I991">
            <v>87.254344000000003</v>
          </cell>
        </row>
        <row r="992">
          <cell r="I992">
            <v>102.788899</v>
          </cell>
        </row>
        <row r="993">
          <cell r="I993">
            <v>285.600483</v>
          </cell>
        </row>
        <row r="994">
          <cell r="I994">
            <v>55.387454999999996</v>
          </cell>
        </row>
        <row r="995">
          <cell r="I995">
            <v>52.537529999999997</v>
          </cell>
        </row>
        <row r="996">
          <cell r="I996">
            <v>15.861214</v>
          </cell>
        </row>
        <row r="997">
          <cell r="I997">
            <v>328.92950999999999</v>
          </cell>
        </row>
        <row r="998">
          <cell r="I998">
            <v>107.978915</v>
          </cell>
        </row>
        <row r="999">
          <cell r="I999">
            <v>94.353395000000006</v>
          </cell>
        </row>
        <row r="1000">
          <cell r="I1000">
            <v>392.64029600000009</v>
          </cell>
        </row>
        <row r="1006">
          <cell r="I1006">
            <v>9165.6300934800001</v>
          </cell>
          <cell r="K1006">
            <v>0.99999889876856274</v>
          </cell>
        </row>
        <row r="1012">
          <cell r="I1012">
            <v>5715.0480295200005</v>
          </cell>
        </row>
        <row r="1013">
          <cell r="I1013">
            <v>1725.9445049200001</v>
          </cell>
        </row>
        <row r="1015">
          <cell r="I1015">
            <v>37.599286999999997</v>
          </cell>
        </row>
        <row r="1018">
          <cell r="I1018">
            <v>87.287348999999992</v>
          </cell>
        </row>
        <row r="1019">
          <cell r="I1019">
            <v>102.83069399999999</v>
          </cell>
        </row>
        <row r="1020">
          <cell r="I1020">
            <v>285.71659599999998</v>
          </cell>
        </row>
        <row r="1021">
          <cell r="I1021">
            <v>55.409719999999993</v>
          </cell>
        </row>
        <row r="1022">
          <cell r="I1022">
            <v>52.558859999999996</v>
          </cell>
        </row>
        <row r="1023">
          <cell r="I1023">
            <v>15.867663</v>
          </cell>
        </row>
        <row r="1024">
          <cell r="I1024">
            <v>329.06299999999999</v>
          </cell>
        </row>
        <row r="1025">
          <cell r="I1025">
            <v>108.02298099999999</v>
          </cell>
        </row>
        <row r="1026">
          <cell r="I1026">
            <v>94.392094</v>
          </cell>
        </row>
        <row r="1027">
          <cell r="I1027">
            <v>392.796492</v>
          </cell>
        </row>
        <row r="1033">
          <cell r="I1033">
            <v>9169.36747044</v>
          </cell>
          <cell r="K1033">
            <v>0.99959130545786479</v>
          </cell>
        </row>
        <row r="1039">
          <cell r="I1039">
            <v>5712.2238231900001</v>
          </cell>
        </row>
        <row r="1040">
          <cell r="I1040">
            <v>1725.0915946</v>
          </cell>
        </row>
        <row r="1041">
          <cell r="I1041">
            <v>61.068799999999996</v>
          </cell>
        </row>
        <row r="1042">
          <cell r="I1042">
            <v>37.5809</v>
          </cell>
        </row>
        <row r="1045">
          <cell r="I1045">
            <v>87.245723999999996</v>
          </cell>
        </row>
        <row r="1046">
          <cell r="I1046">
            <v>102.779878</v>
          </cell>
        </row>
        <row r="1047">
          <cell r="I1047">
            <v>285.57540999999998</v>
          </cell>
        </row>
        <row r="1048">
          <cell r="I1048">
            <v>55.382655</v>
          </cell>
        </row>
        <row r="1049">
          <cell r="I1049">
            <v>52.532899</v>
          </cell>
        </row>
        <row r="1050">
          <cell r="I1050">
            <v>15.859821999999998</v>
          </cell>
        </row>
        <row r="1051">
          <cell r="I1051">
            <v>328.90199999999999</v>
          </cell>
        </row>
        <row r="1052">
          <cell r="I1052">
            <v>107.96925099999999</v>
          </cell>
        </row>
        <row r="1053">
          <cell r="I1053">
            <v>94.345466999999985</v>
          </cell>
        </row>
        <row r="1054">
          <cell r="I1054">
            <v>392.60449699999998</v>
          </cell>
        </row>
        <row r="1060">
          <cell r="I1060">
            <v>9164.8406957899988</v>
          </cell>
          <cell r="K1060">
            <v>1.0000850319428201</v>
          </cell>
        </row>
        <row r="1066">
          <cell r="I1066">
            <v>5712.3104422599999</v>
          </cell>
        </row>
        <row r="1067">
          <cell r="I1067">
            <v>1725.11775356</v>
          </cell>
        </row>
        <row r="1068">
          <cell r="I1068">
            <v>61.068799999999996</v>
          </cell>
        </row>
        <row r="1069">
          <cell r="I1069">
            <v>37.581317999999996</v>
          </cell>
        </row>
        <row r="1072">
          <cell r="I1072">
            <v>87.246479999999991</v>
          </cell>
        </row>
        <row r="1073">
          <cell r="I1073">
            <v>102.781436</v>
          </cell>
        </row>
        <row r="1074">
          <cell r="I1074">
            <v>285.57974400000001</v>
          </cell>
        </row>
        <row r="1075">
          <cell r="I1075">
            <v>55.383202999999995</v>
          </cell>
        </row>
        <row r="1076">
          <cell r="I1076">
            <v>52.533736000000005</v>
          </cell>
        </row>
        <row r="1077">
          <cell r="I1077">
            <v>15.860063</v>
          </cell>
        </row>
        <row r="1078">
          <cell r="I1078">
            <v>328.90899999999999</v>
          </cell>
        </row>
        <row r="1079">
          <cell r="I1079">
            <v>107.97072800000001</v>
          </cell>
        </row>
        <row r="1080">
          <cell r="I1080">
            <v>94.346145000000007</v>
          </cell>
        </row>
        <row r="1081">
          <cell r="I1081">
            <v>392.60979400000002</v>
          </cell>
        </row>
        <row r="1087">
          <cell r="I1087">
            <v>9164.9680518200003</v>
          </cell>
          <cell r="K1087">
            <v>1.0000711348011595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на 01.01.2018"/>
      <sheetName val="2018"/>
      <sheetName val="2020"/>
      <sheetName val="2021-2022"/>
      <sheetName val="БД"/>
    </sheetNames>
    <sheetDataSet>
      <sheetData sheetId="0" refreshError="1"/>
      <sheetData sheetId="1" refreshError="1"/>
      <sheetData sheetId="2">
        <row r="749">
          <cell r="H749">
            <v>153.34632100000002</v>
          </cell>
        </row>
      </sheetData>
      <sheetData sheetId="3">
        <row r="41">
          <cell r="B41">
            <v>3800.4761329999997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 "/>
      <sheetName val="Приложение 3 оценка"/>
      <sheetName val="Приложение 3 предельные"/>
      <sheetName val="002"/>
      <sheetName val="003"/>
      <sheetName val="008"/>
      <sheetName val="009"/>
      <sheetName val="010"/>
      <sheetName val="014"/>
      <sheetName val="016"/>
      <sheetName val="017"/>
      <sheetName val="020"/>
      <sheetName val="021"/>
      <sheetName val="023"/>
      <sheetName val="024"/>
      <sheetName val="025"/>
      <sheetName val="026"/>
      <sheetName val="028"/>
      <sheetName val="035"/>
      <sheetName val="036"/>
      <sheetName val="037"/>
      <sheetName val="039"/>
      <sheetName val="044"/>
      <sheetName val="050"/>
      <sheetName val="056"/>
      <sheetName val="057"/>
      <sheetName val="058"/>
      <sheetName val="061"/>
      <sheetName val="062"/>
      <sheetName val="063"/>
      <sheetName val="065"/>
      <sheetName val="067"/>
      <sheetName val="069"/>
      <sheetName val="080"/>
      <sheetName val="082"/>
      <sheetName val="085"/>
      <sheetName val="087"/>
      <sheetName val="089"/>
      <sheetName val="090"/>
      <sheetName val="092"/>
      <sheetName val="094"/>
      <sheetName val="095"/>
      <sheetName val="097"/>
      <sheetName val="099"/>
      <sheetName val="100"/>
      <sheetName val="101"/>
      <sheetName val="102"/>
      <sheetName val="103"/>
      <sheetName val="105"/>
      <sheetName val="108"/>
      <sheetName val="109"/>
      <sheetName val="110"/>
      <sheetName val="111"/>
      <sheetName val="114"/>
      <sheetName val="115"/>
      <sheetName val="116"/>
      <sheetName val="117"/>
      <sheetName val="118"/>
      <sheetName val="119"/>
      <sheetName val="120"/>
      <sheetName val="124"/>
      <sheetName val="125"/>
      <sheetName val="126"/>
      <sheetName val="127"/>
      <sheetName val="128"/>
      <sheetName val="130"/>
      <sheetName val="131"/>
      <sheetName val="132"/>
      <sheetName val="133"/>
      <sheetName val="134"/>
      <sheetName val="135"/>
      <sheetName val="137"/>
      <sheetName val="139"/>
      <sheetName val="140"/>
      <sheetName val="141"/>
      <sheetName val="142"/>
      <sheetName val="143"/>
      <sheetName val="145"/>
      <sheetName val="146"/>
      <sheetName val="147"/>
      <sheetName val="144"/>
      <sheetName val="ЦДиК"/>
      <sheetName val="ЦБ"/>
      <sheetName val="ИТОГО (рабочий)"/>
      <sheetName val="СВОД"/>
      <sheetName val="БД (2020)"/>
      <sheetName val="БД пред"/>
      <sheetName val="2018"/>
      <sheetName val="2019"/>
      <sheetName val="Для плана ПФХ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>
        <row r="45">
          <cell r="H45">
            <v>10420.676288999999</v>
          </cell>
        </row>
        <row r="46">
          <cell r="H46">
            <v>3147.0442389999998</v>
          </cell>
        </row>
        <row r="47">
          <cell r="H47">
            <v>1426.803508</v>
          </cell>
        </row>
        <row r="49">
          <cell r="H49">
            <v>17540.9486</v>
          </cell>
        </row>
        <row r="50">
          <cell r="H50">
            <v>785.82516499999997</v>
          </cell>
        </row>
        <row r="51">
          <cell r="H51">
            <v>840.90437099999997</v>
          </cell>
        </row>
        <row r="54">
          <cell r="H54">
            <v>4.2556799999999999</v>
          </cell>
        </row>
        <row r="56">
          <cell r="H56">
            <v>3222.4227659999997</v>
          </cell>
        </row>
        <row r="57">
          <cell r="H57">
            <v>5915.476103</v>
          </cell>
        </row>
        <row r="58">
          <cell r="H58">
            <v>4014.9179524459569</v>
          </cell>
        </row>
        <row r="59">
          <cell r="H59">
            <v>528.95557199999996</v>
          </cell>
        </row>
        <row r="60">
          <cell r="H60">
            <v>1350.83583</v>
          </cell>
        </row>
        <row r="61">
          <cell r="H61">
            <v>5654.886066</v>
          </cell>
        </row>
        <row r="62">
          <cell r="H62">
            <v>2899.3383829999993</v>
          </cell>
        </row>
        <row r="63">
          <cell r="H63">
            <v>301.91424699999999</v>
          </cell>
        </row>
        <row r="64">
          <cell r="H64">
            <v>1292.2031889999998</v>
          </cell>
        </row>
        <row r="68">
          <cell r="H68">
            <v>59661.345488445957</v>
          </cell>
          <cell r="J68">
            <v>1.1721200624538834</v>
          </cell>
        </row>
        <row r="77">
          <cell r="H77">
            <v>10420.690479999999</v>
          </cell>
        </row>
        <row r="78">
          <cell r="H78">
            <v>3147.0485249999997</v>
          </cell>
        </row>
        <row r="79">
          <cell r="H79">
            <v>1426.803508</v>
          </cell>
        </row>
        <row r="81">
          <cell r="H81">
            <v>17540.9486</v>
          </cell>
        </row>
        <row r="82">
          <cell r="H82">
            <v>785.82595499999991</v>
          </cell>
        </row>
        <row r="83">
          <cell r="H83">
            <v>840.90590299999997</v>
          </cell>
        </row>
        <row r="86">
          <cell r="H86">
            <v>4.2556799999999999</v>
          </cell>
        </row>
        <row r="88">
          <cell r="H88">
            <v>3222.4239069999999</v>
          </cell>
        </row>
        <row r="89">
          <cell r="H89">
            <v>5915.4786409999997</v>
          </cell>
        </row>
        <row r="90">
          <cell r="H90">
            <v>4014.9194704057718</v>
          </cell>
        </row>
        <row r="91">
          <cell r="H91">
            <v>528.95557199999996</v>
          </cell>
        </row>
        <row r="92">
          <cell r="H92">
            <v>1350.8363279999999</v>
          </cell>
        </row>
        <row r="93">
          <cell r="H93">
            <v>5654.886066</v>
          </cell>
        </row>
        <row r="94">
          <cell r="H94">
            <v>2899.3389819999998</v>
          </cell>
        </row>
        <row r="95">
          <cell r="H95">
            <v>301.91424699999999</v>
          </cell>
        </row>
        <row r="96">
          <cell r="H96">
            <v>1292.2036019999996</v>
          </cell>
        </row>
        <row r="100">
          <cell r="H100">
            <v>59661.382994405765</v>
          </cell>
          <cell r="J100">
            <v>1.0295336265630894</v>
          </cell>
        </row>
        <row r="141">
          <cell r="H141">
            <v>10420.690479999999</v>
          </cell>
        </row>
        <row r="142">
          <cell r="H142">
            <v>3147.0485249999997</v>
          </cell>
        </row>
        <row r="143">
          <cell r="H143">
            <v>1426.803508</v>
          </cell>
        </row>
        <row r="145">
          <cell r="H145">
            <v>17540.9486</v>
          </cell>
        </row>
        <row r="146">
          <cell r="H146">
            <v>785.82595499999991</v>
          </cell>
        </row>
        <row r="147">
          <cell r="H147">
            <v>840.90590299999997</v>
          </cell>
        </row>
        <row r="150">
          <cell r="H150">
            <v>4.2556799999999999</v>
          </cell>
        </row>
        <row r="152">
          <cell r="H152">
            <v>3222.4241109999998</v>
          </cell>
        </row>
        <row r="153">
          <cell r="H153">
            <v>5915.4786409999997</v>
          </cell>
        </row>
        <row r="154">
          <cell r="H154">
            <v>4014.9197066998058</v>
          </cell>
        </row>
        <row r="155">
          <cell r="H155">
            <v>528.94557199999997</v>
          </cell>
        </row>
        <row r="156">
          <cell r="H156">
            <v>1350.8364029999998</v>
          </cell>
        </row>
        <row r="157">
          <cell r="H157">
            <v>5654.8864329999997</v>
          </cell>
        </row>
        <row r="158">
          <cell r="H158">
            <v>2899.3365819999999</v>
          </cell>
        </row>
        <row r="159">
          <cell r="H159">
            <v>301.91424699999999</v>
          </cell>
        </row>
        <row r="160">
          <cell r="H160">
            <v>1292.2214259999996</v>
          </cell>
        </row>
        <row r="164">
          <cell r="H164">
            <v>59661.419300699796</v>
          </cell>
          <cell r="J164">
            <v>1.0118421704944576</v>
          </cell>
        </row>
        <row r="173">
          <cell r="H173">
            <v>10420.690479999999</v>
          </cell>
        </row>
        <row r="174">
          <cell r="H174">
            <v>3147.0485249999997</v>
          </cell>
        </row>
        <row r="175">
          <cell r="H175">
            <v>1426.803508</v>
          </cell>
        </row>
        <row r="177">
          <cell r="H177">
            <v>17540.9486</v>
          </cell>
        </row>
        <row r="178">
          <cell r="H178">
            <v>785.82595499999991</v>
          </cell>
        </row>
        <row r="179">
          <cell r="H179">
            <v>840.90590299999997</v>
          </cell>
        </row>
        <row r="182">
          <cell r="H182">
            <v>4.2556799999999999</v>
          </cell>
        </row>
        <row r="184">
          <cell r="H184">
            <v>3222.4241109999998</v>
          </cell>
        </row>
        <row r="185">
          <cell r="H185">
            <v>5915.4786409999997</v>
          </cell>
        </row>
        <row r="186">
          <cell r="H186">
            <v>4014.9197078502275</v>
          </cell>
        </row>
        <row r="187">
          <cell r="H187">
            <v>528.95557199999996</v>
          </cell>
        </row>
        <row r="188">
          <cell r="H188">
            <v>1350.8364029999998</v>
          </cell>
        </row>
        <row r="189">
          <cell r="H189">
            <v>5654.8864409999996</v>
          </cell>
        </row>
        <row r="190">
          <cell r="H190">
            <v>2899.3290819999993</v>
          </cell>
        </row>
        <row r="191">
          <cell r="H191">
            <v>301.91424699999999</v>
          </cell>
        </row>
        <row r="192">
          <cell r="H192">
            <v>1292.2036459999995</v>
          </cell>
        </row>
        <row r="196">
          <cell r="H196">
            <v>59661.374029850223</v>
          </cell>
          <cell r="J196">
            <v>0.98723086683405814</v>
          </cell>
        </row>
        <row r="205">
          <cell r="H205">
            <v>12157.467495999999</v>
          </cell>
        </row>
        <row r="206">
          <cell r="H206">
            <v>3671.5551839999998</v>
          </cell>
        </row>
        <row r="207">
          <cell r="H207">
            <v>1664.6144319999999</v>
          </cell>
        </row>
        <row r="209">
          <cell r="H209">
            <v>17540.9486</v>
          </cell>
        </row>
        <row r="210">
          <cell r="H210">
            <v>916.79681599999992</v>
          </cell>
        </row>
        <row r="211">
          <cell r="H211">
            <v>981.05663100000004</v>
          </cell>
        </row>
        <row r="214">
          <cell r="H214">
            <v>4.9661039999999996</v>
          </cell>
        </row>
        <row r="216">
          <cell r="H216">
            <v>3759.4946999999997</v>
          </cell>
        </row>
        <row r="217">
          <cell r="H217">
            <v>6901.3921709999995</v>
          </cell>
        </row>
        <row r="218">
          <cell r="H218">
            <v>4684.0727766633063</v>
          </cell>
        </row>
        <row r="219">
          <cell r="H219">
            <v>617.11194899999998</v>
          </cell>
        </row>
        <row r="220">
          <cell r="H220">
            <v>1575.9757500000001</v>
          </cell>
        </row>
        <row r="221">
          <cell r="H221">
            <v>6597.3673309999995</v>
          </cell>
        </row>
        <row r="222">
          <cell r="H222">
            <v>3382.5485009999998</v>
          </cell>
        </row>
        <row r="223">
          <cell r="H223">
            <v>352.23373899999996</v>
          </cell>
        </row>
        <row r="224">
          <cell r="H224">
            <v>1507.5712559999997</v>
          </cell>
        </row>
        <row r="228">
          <cell r="H228">
            <v>66681.45346066331</v>
          </cell>
          <cell r="J228">
            <v>1.0721373978774225</v>
          </cell>
        </row>
        <row r="237">
          <cell r="H237">
            <v>12157.467495999999</v>
          </cell>
        </row>
        <row r="238">
          <cell r="H238">
            <v>3671.5551839999998</v>
          </cell>
        </row>
        <row r="239">
          <cell r="H239">
            <v>1664.6144319999999</v>
          </cell>
        </row>
        <row r="241">
          <cell r="H241">
            <v>17540.9486</v>
          </cell>
        </row>
        <row r="242">
          <cell r="H242">
            <v>916.79681599999992</v>
          </cell>
        </row>
        <row r="243">
          <cell r="H243">
            <v>981.05663100000004</v>
          </cell>
        </row>
        <row r="246">
          <cell r="H246">
            <v>4.9661039999999996</v>
          </cell>
        </row>
        <row r="248">
          <cell r="H248">
            <v>3759.4946999999997</v>
          </cell>
        </row>
        <row r="249">
          <cell r="H249">
            <v>6901.3921709999995</v>
          </cell>
        </row>
        <row r="250">
          <cell r="H250">
            <v>4684.0727766633063</v>
          </cell>
        </row>
        <row r="251">
          <cell r="H251">
            <v>617.11194899999998</v>
          </cell>
        </row>
        <row r="252">
          <cell r="H252">
            <v>1575.9757500000001</v>
          </cell>
        </row>
        <row r="253">
          <cell r="H253">
            <v>6597.3673309999995</v>
          </cell>
        </row>
        <row r="254">
          <cell r="H254">
            <v>3382.5485009999998</v>
          </cell>
        </row>
        <row r="255">
          <cell r="H255">
            <v>352.23373899999996</v>
          </cell>
        </row>
        <row r="256">
          <cell r="H256">
            <v>1507.5712559999997</v>
          </cell>
        </row>
        <row r="260">
          <cell r="H260">
            <v>66681.463460663304</v>
          </cell>
          <cell r="J260">
            <v>1.0721373870592141</v>
          </cell>
        </row>
        <row r="269">
          <cell r="H269">
            <v>10420.676288999999</v>
          </cell>
        </row>
        <row r="270">
          <cell r="H270">
            <v>3147.0442389999998</v>
          </cell>
        </row>
        <row r="271">
          <cell r="H271">
            <v>1426.803508</v>
          </cell>
        </row>
        <row r="273">
          <cell r="H273">
            <v>17540.9486</v>
          </cell>
        </row>
        <row r="274">
          <cell r="H274">
            <v>785.82516499999997</v>
          </cell>
        </row>
        <row r="275">
          <cell r="H275">
            <v>840.90437099999997</v>
          </cell>
        </row>
        <row r="278">
          <cell r="H278">
            <v>4.2556799999999999</v>
          </cell>
        </row>
        <row r="280">
          <cell r="H280">
            <v>3222.4227659999997</v>
          </cell>
        </row>
        <row r="281">
          <cell r="H281">
            <v>5915.476103</v>
          </cell>
        </row>
        <row r="282">
          <cell r="H282">
            <v>4014.9179524459569</v>
          </cell>
        </row>
        <row r="283">
          <cell r="H283">
            <v>528.95557199999996</v>
          </cell>
        </row>
        <row r="284">
          <cell r="H284">
            <v>1350.83583</v>
          </cell>
        </row>
        <row r="285">
          <cell r="H285">
            <v>5654.8840650000002</v>
          </cell>
        </row>
        <row r="286">
          <cell r="H286">
            <v>2899.3383829999993</v>
          </cell>
        </row>
        <row r="287">
          <cell r="H287">
            <v>301.91424699999999</v>
          </cell>
        </row>
        <row r="288">
          <cell r="H288">
            <v>1292.2031869999998</v>
          </cell>
        </row>
        <row r="292">
          <cell r="H292">
            <v>59661.353485445958</v>
          </cell>
          <cell r="J292">
            <v>0.96436715962260955</v>
          </cell>
        </row>
        <row r="301">
          <cell r="H301">
            <v>10420.690479999999</v>
          </cell>
        </row>
        <row r="302">
          <cell r="H302">
            <v>3147.0485249999997</v>
          </cell>
        </row>
        <row r="303">
          <cell r="H303">
            <v>1426.803508</v>
          </cell>
        </row>
        <row r="305">
          <cell r="H305">
            <v>17540.9486</v>
          </cell>
        </row>
        <row r="306">
          <cell r="H306">
            <v>785.82595499999991</v>
          </cell>
        </row>
        <row r="307">
          <cell r="H307">
            <v>840.90590299999997</v>
          </cell>
        </row>
        <row r="310">
          <cell r="H310">
            <v>4.2556799999999999</v>
          </cell>
        </row>
        <row r="312">
          <cell r="H312">
            <v>3222.4243329999999</v>
          </cell>
        </row>
        <row r="313">
          <cell r="H313">
            <v>5915.4786409999997</v>
          </cell>
        </row>
        <row r="314">
          <cell r="H314">
            <v>4014.9199484025585</v>
          </cell>
        </row>
        <row r="315">
          <cell r="H315">
            <v>528.95557199999996</v>
          </cell>
        </row>
        <row r="316">
          <cell r="H316">
            <v>1350.8364819999999</v>
          </cell>
        </row>
        <row r="317">
          <cell r="H317">
            <v>5654.8868480000001</v>
          </cell>
        </row>
        <row r="318">
          <cell r="H318">
            <v>2899.2491959999998</v>
          </cell>
        </row>
        <row r="319">
          <cell r="H319">
            <v>301.91424699999999</v>
          </cell>
        </row>
        <row r="320">
          <cell r="H320">
            <v>1292.2037909999997</v>
          </cell>
        </row>
        <row r="324">
          <cell r="H324">
            <v>59661.285237402553</v>
          </cell>
          <cell r="J324">
            <v>1.0393641329256034</v>
          </cell>
        </row>
        <row r="365">
          <cell r="H365">
            <v>12157.481687</v>
          </cell>
        </row>
        <row r="366">
          <cell r="H366">
            <v>3671.5594689999998</v>
          </cell>
        </row>
        <row r="367">
          <cell r="H367">
            <v>1664.6144319999999</v>
          </cell>
        </row>
        <row r="369">
          <cell r="H369">
            <v>17540.9486</v>
          </cell>
        </row>
        <row r="370">
          <cell r="H370">
            <v>916.79760599999997</v>
          </cell>
        </row>
        <row r="371">
          <cell r="H371">
            <v>981.05677600000001</v>
          </cell>
        </row>
        <row r="374">
          <cell r="H374">
            <v>4.9661039999999996</v>
          </cell>
        </row>
        <row r="376">
          <cell r="H376">
            <v>3759.4978449999999</v>
          </cell>
        </row>
        <row r="377">
          <cell r="H377">
            <v>6901.3972479999993</v>
          </cell>
        </row>
        <row r="378">
          <cell r="H378">
            <v>4684.0767759604823</v>
          </cell>
        </row>
        <row r="379">
          <cell r="H379">
            <v>617.11194899999998</v>
          </cell>
        </row>
        <row r="380">
          <cell r="H380">
            <v>1575.9771089999999</v>
          </cell>
        </row>
        <row r="381">
          <cell r="H381">
            <v>6597.372891</v>
          </cell>
        </row>
        <row r="382">
          <cell r="H382">
            <v>3382.5589460000001</v>
          </cell>
        </row>
        <row r="383">
          <cell r="H383">
            <v>352.23373899999996</v>
          </cell>
        </row>
        <row r="384">
          <cell r="H384">
            <v>1507.5723529999998</v>
          </cell>
        </row>
        <row r="388">
          <cell r="H388">
            <v>66681.513553960482</v>
          </cell>
          <cell r="J388">
            <v>1.0721365816351336</v>
          </cell>
        </row>
        <row r="397">
          <cell r="H397">
            <v>12157.467495999999</v>
          </cell>
        </row>
        <row r="398">
          <cell r="H398">
            <v>3671.5551839999998</v>
          </cell>
        </row>
        <row r="399">
          <cell r="H399">
            <v>1664.6144319999999</v>
          </cell>
        </row>
        <row r="401">
          <cell r="H401">
            <v>17540.9486</v>
          </cell>
        </row>
        <row r="402">
          <cell r="H402">
            <v>916.79681599999992</v>
          </cell>
        </row>
        <row r="403">
          <cell r="H403">
            <v>981.05663100000004</v>
          </cell>
        </row>
        <row r="406">
          <cell r="H406">
            <v>4.9661039999999996</v>
          </cell>
        </row>
        <row r="408">
          <cell r="H408">
            <v>3759.4950799999997</v>
          </cell>
        </row>
        <row r="409">
          <cell r="H409">
            <v>6901.3921709999995</v>
          </cell>
        </row>
        <row r="410">
          <cell r="H410">
            <v>4684.073381697448</v>
          </cell>
        </row>
        <row r="411">
          <cell r="H411">
            <v>617.11194899999998</v>
          </cell>
        </row>
        <row r="412">
          <cell r="H412">
            <v>1575.9759509999999</v>
          </cell>
        </row>
        <row r="413">
          <cell r="H413">
            <v>6597.3680029999996</v>
          </cell>
        </row>
        <row r="414">
          <cell r="H414">
            <v>3382.5487009999997</v>
          </cell>
        </row>
        <row r="415">
          <cell r="H415">
            <v>352.23373899999996</v>
          </cell>
        </row>
        <row r="416">
          <cell r="H416">
            <v>1507.5713639999999</v>
          </cell>
        </row>
        <row r="420">
          <cell r="H420">
            <v>66681.465626697449</v>
          </cell>
          <cell r="J420">
            <v>1.1611084020475004</v>
          </cell>
        </row>
        <row r="429">
          <cell r="H429">
            <v>12157.467495999999</v>
          </cell>
        </row>
        <row r="430">
          <cell r="H430">
            <v>3671.5551839999998</v>
          </cell>
        </row>
        <row r="431">
          <cell r="H431">
            <v>1664.6144319999999</v>
          </cell>
        </row>
        <row r="433">
          <cell r="H433">
            <v>17540.9486</v>
          </cell>
        </row>
        <row r="434">
          <cell r="H434">
            <v>916.79681599999992</v>
          </cell>
        </row>
        <row r="435">
          <cell r="H435">
            <v>981.05663100000004</v>
          </cell>
        </row>
        <row r="438">
          <cell r="H438">
            <v>4.9661039999999996</v>
          </cell>
        </row>
        <row r="440">
          <cell r="H440">
            <v>3759.4949319999996</v>
          </cell>
        </row>
        <row r="441">
          <cell r="H441">
            <v>6901.3921709999995</v>
          </cell>
        </row>
        <row r="442">
          <cell r="H442">
            <v>4684.0731740026931</v>
          </cell>
        </row>
        <row r="443">
          <cell r="H443">
            <v>617.11194899999998</v>
          </cell>
        </row>
        <row r="444">
          <cell r="H444">
            <v>1575.9758830000001</v>
          </cell>
        </row>
        <row r="445">
          <cell r="H445">
            <v>6597.3677889999999</v>
          </cell>
        </row>
        <row r="446">
          <cell r="H446">
            <v>3382.4586289999997</v>
          </cell>
        </row>
        <row r="447">
          <cell r="H447">
            <v>352.23373899999996</v>
          </cell>
        </row>
        <row r="448">
          <cell r="H448">
            <v>1507.5713009999999</v>
          </cell>
        </row>
        <row r="452">
          <cell r="H452">
            <v>66681.434854002684</v>
          </cell>
          <cell r="J452">
            <v>1.1504134571782578</v>
          </cell>
        </row>
        <row r="461">
          <cell r="H461">
            <v>20841.380959999999</v>
          </cell>
        </row>
        <row r="462">
          <cell r="H462">
            <v>6294.0970499999994</v>
          </cell>
        </row>
        <row r="463">
          <cell r="H463">
            <v>2853.6042079999997</v>
          </cell>
        </row>
        <row r="465">
          <cell r="H465">
            <v>17540.9486</v>
          </cell>
        </row>
        <row r="466">
          <cell r="H466">
            <v>1571.65112</v>
          </cell>
        </row>
        <row r="467">
          <cell r="H467">
            <v>1681.8102739999999</v>
          </cell>
        </row>
        <row r="470">
          <cell r="H470">
            <v>8.5125039999999998</v>
          </cell>
        </row>
        <row r="472">
          <cell r="H472">
            <v>6444.8486669999993</v>
          </cell>
        </row>
        <row r="473">
          <cell r="H473">
            <v>11830.959820999999</v>
          </cell>
        </row>
        <row r="474">
          <cell r="H474">
            <v>8029.839896805117</v>
          </cell>
        </row>
        <row r="475">
          <cell r="H475">
            <v>1057.904912</v>
          </cell>
        </row>
        <row r="476">
          <cell r="H476">
            <v>2701.673018</v>
          </cell>
        </row>
        <row r="477">
          <cell r="H477">
            <v>11309.773673</v>
          </cell>
        </row>
        <row r="478">
          <cell r="H478">
            <v>5798.6368969999994</v>
          </cell>
        </row>
        <row r="479">
          <cell r="H479">
            <v>603.82903499999998</v>
          </cell>
        </row>
        <row r="480">
          <cell r="H480">
            <v>2584.4093799999996</v>
          </cell>
        </row>
        <row r="484">
          <cell r="H484">
            <v>101781.80169780512</v>
          </cell>
          <cell r="J484">
            <v>1.7679222316604006</v>
          </cell>
        </row>
        <row r="553">
          <cell r="H553">
            <v>3985.13915</v>
          </cell>
        </row>
        <row r="554">
          <cell r="H554">
            <v>1203.512023</v>
          </cell>
        </row>
        <row r="555">
          <cell r="H555">
            <v>54.692811999999996</v>
          </cell>
        </row>
        <row r="556">
          <cell r="H556">
            <v>96.433156999999994</v>
          </cell>
        </row>
        <row r="558">
          <cell r="H558">
            <v>27.677993999999998</v>
          </cell>
        </row>
        <row r="559">
          <cell r="H559">
            <v>26.400088</v>
          </cell>
        </row>
        <row r="561">
          <cell r="H561">
            <v>71.706379999999996</v>
          </cell>
        </row>
        <row r="562">
          <cell r="H562">
            <v>101.44835599999999</v>
          </cell>
        </row>
        <row r="563">
          <cell r="H563">
            <v>18.355525999999998</v>
          </cell>
        </row>
        <row r="564">
          <cell r="H564">
            <v>19.623148999999998</v>
          </cell>
        </row>
        <row r="565">
          <cell r="H565">
            <v>9.1018799999999995</v>
          </cell>
        </row>
        <row r="566">
          <cell r="H566">
            <v>0</v>
          </cell>
        </row>
        <row r="567">
          <cell r="H567">
            <v>99.691673999999992</v>
          </cell>
        </row>
        <row r="568">
          <cell r="H568">
            <v>38.851134999999999</v>
          </cell>
        </row>
        <row r="569">
          <cell r="H569">
            <v>116.42434200000001</v>
          </cell>
        </row>
        <row r="573">
          <cell r="H573">
            <v>5890.4820580000005</v>
          </cell>
          <cell r="J573">
            <v>0.99979932745938915</v>
          </cell>
        </row>
        <row r="581">
          <cell r="H581">
            <v>3985.0876009999997</v>
          </cell>
        </row>
        <row r="582">
          <cell r="H582">
            <v>1203.4964559999999</v>
          </cell>
        </row>
        <row r="583">
          <cell r="H583">
            <v>54.692811999999996</v>
          </cell>
        </row>
        <row r="584">
          <cell r="H584">
            <v>96.431903999999989</v>
          </cell>
        </row>
        <row r="586">
          <cell r="H586">
            <v>27.676783</v>
          </cell>
        </row>
        <row r="587">
          <cell r="H587">
            <v>26.400088</v>
          </cell>
        </row>
        <row r="589">
          <cell r="H589">
            <v>71.705450999999996</v>
          </cell>
        </row>
        <row r="590">
          <cell r="H590">
            <v>101.44835599999999</v>
          </cell>
        </row>
        <row r="591">
          <cell r="H591">
            <v>18.355387</v>
          </cell>
        </row>
        <row r="592">
          <cell r="H592">
            <v>19.623148999999998</v>
          </cell>
        </row>
        <row r="593">
          <cell r="H593">
            <v>9.1017620000000008</v>
          </cell>
        </row>
        <row r="594">
          <cell r="H594">
            <v>0</v>
          </cell>
        </row>
        <row r="595">
          <cell r="H595">
            <v>99.689070000000001</v>
          </cell>
        </row>
        <row r="596">
          <cell r="H596">
            <v>38.850290999999999</v>
          </cell>
        </row>
        <row r="597">
          <cell r="H597">
            <v>116.421699</v>
          </cell>
        </row>
        <row r="601">
          <cell r="H601">
            <v>5890.4037250000001</v>
          </cell>
          <cell r="J601">
            <v>0.99996711176193609</v>
          </cell>
        </row>
        <row r="609">
          <cell r="H609">
            <v>3984.8640559999994</v>
          </cell>
        </row>
        <row r="610">
          <cell r="H610">
            <v>1203.4289449999999</v>
          </cell>
        </row>
        <row r="611">
          <cell r="H611">
            <v>54.692811999999996</v>
          </cell>
        </row>
        <row r="612">
          <cell r="H612">
            <v>96.428142999999992</v>
          </cell>
        </row>
        <row r="614">
          <cell r="H614">
            <v>27.676154</v>
          </cell>
        </row>
        <row r="615">
          <cell r="H615">
            <v>26.398944</v>
          </cell>
        </row>
        <row r="617">
          <cell r="H617">
            <v>71.702653999999995</v>
          </cell>
        </row>
        <row r="618">
          <cell r="H618">
            <v>101.443316</v>
          </cell>
        </row>
        <row r="619">
          <cell r="H619">
            <v>18.354970999999999</v>
          </cell>
        </row>
        <row r="620">
          <cell r="H620">
            <v>19.623148999999998</v>
          </cell>
        </row>
        <row r="621">
          <cell r="H621">
            <v>9.1014060000000008</v>
          </cell>
        </row>
        <row r="622">
          <cell r="H622">
            <v>0</v>
          </cell>
        </row>
        <row r="623">
          <cell r="H623">
            <v>99.686210999999986</v>
          </cell>
        </row>
        <row r="624">
          <cell r="H624">
            <v>38.849446</v>
          </cell>
        </row>
        <row r="625">
          <cell r="H625">
            <v>116.42154900000001</v>
          </cell>
        </row>
        <row r="629">
          <cell r="H629">
            <v>5890.0945599999995</v>
          </cell>
          <cell r="J629">
            <v>1.0017224579158539</v>
          </cell>
        </row>
        <row r="690">
          <cell r="H690">
            <v>74726.403850999995</v>
          </cell>
        </row>
        <row r="691">
          <cell r="H691">
            <v>22567.373962999998</v>
          </cell>
        </row>
        <row r="692">
          <cell r="H692">
            <v>3271.2273009999999</v>
          </cell>
        </row>
        <row r="693">
          <cell r="H693">
            <v>0</v>
          </cell>
        </row>
        <row r="694">
          <cell r="H694">
            <v>2179.3328270000002</v>
          </cell>
        </row>
        <row r="696">
          <cell r="H696">
            <v>1324.2861479999999</v>
          </cell>
        </row>
        <row r="697">
          <cell r="H697">
            <v>146.66651999999999</v>
          </cell>
        </row>
        <row r="699">
          <cell r="H699">
            <v>1758.190126</v>
          </cell>
        </row>
        <row r="700">
          <cell r="H700">
            <v>2210.4503119999999</v>
          </cell>
        </row>
        <row r="701">
          <cell r="H701">
            <v>428.48327999999998</v>
          </cell>
        </row>
        <row r="702">
          <cell r="H702">
            <v>228.39845499999998</v>
          </cell>
        </row>
        <row r="703">
          <cell r="H703">
            <v>167.371307</v>
          </cell>
        </row>
        <row r="704">
          <cell r="H704">
            <v>1559.829933</v>
          </cell>
        </row>
        <row r="705">
          <cell r="H705">
            <v>1129.3924079999999</v>
          </cell>
        </row>
        <row r="706">
          <cell r="H706">
            <v>2570.8018609999999</v>
          </cell>
        </row>
        <row r="707">
          <cell r="H707">
            <v>3286.3511130000002</v>
          </cell>
        </row>
        <row r="711">
          <cell r="H711">
            <v>118740.59483500001</v>
          </cell>
          <cell r="J711">
            <v>0.99999979084659274</v>
          </cell>
        </row>
        <row r="718">
          <cell r="H718">
            <v>74726.403850999995</v>
          </cell>
        </row>
        <row r="719">
          <cell r="H719">
            <v>22567.373962999998</v>
          </cell>
        </row>
        <row r="720">
          <cell r="H720">
            <v>3271.2273009999999</v>
          </cell>
        </row>
        <row r="721">
          <cell r="H721">
            <v>0</v>
          </cell>
        </row>
        <row r="722">
          <cell r="H722">
            <v>2179.3328270000002</v>
          </cell>
        </row>
        <row r="724">
          <cell r="H724">
            <v>1324.2861479999999</v>
          </cell>
        </row>
        <row r="725">
          <cell r="H725">
            <v>146.66651999999999</v>
          </cell>
        </row>
        <row r="727">
          <cell r="H727">
            <v>1758.190126</v>
          </cell>
        </row>
        <row r="728">
          <cell r="H728">
            <v>2210.4503119999999</v>
          </cell>
        </row>
        <row r="729">
          <cell r="H729">
            <v>428.48327999999998</v>
          </cell>
        </row>
        <row r="730">
          <cell r="H730">
            <v>228.39845499999998</v>
          </cell>
        </row>
        <row r="731">
          <cell r="H731">
            <v>167.371307</v>
          </cell>
        </row>
        <row r="732">
          <cell r="H732">
            <v>1559.829933</v>
          </cell>
        </row>
        <row r="733">
          <cell r="H733">
            <v>1129.3924079999999</v>
          </cell>
        </row>
        <row r="734">
          <cell r="H734">
            <v>2570.8018609999999</v>
          </cell>
        </row>
        <row r="735">
          <cell r="H735">
            <v>3286.3511130000002</v>
          </cell>
        </row>
        <row r="739">
          <cell r="H739">
            <v>118740.59483500001</v>
          </cell>
        </row>
        <row r="746">
          <cell r="H746">
            <v>74726.403850999995</v>
          </cell>
        </row>
        <row r="747">
          <cell r="H747">
            <v>22567.373962999998</v>
          </cell>
        </row>
        <row r="748">
          <cell r="H748">
            <v>3271.2273009999999</v>
          </cell>
        </row>
        <row r="749">
          <cell r="H749">
            <v>0</v>
          </cell>
        </row>
        <row r="750">
          <cell r="H750">
            <v>2179.3328270000002</v>
          </cell>
        </row>
        <row r="752">
          <cell r="H752">
            <v>1324.2861479999999</v>
          </cell>
        </row>
        <row r="753">
          <cell r="H753">
            <v>146.66651999999999</v>
          </cell>
        </row>
        <row r="755">
          <cell r="H755">
            <v>1758.190126</v>
          </cell>
        </row>
        <row r="756">
          <cell r="H756">
            <v>2210.4503119999999</v>
          </cell>
        </row>
        <row r="757">
          <cell r="H757">
            <v>428.48327999999998</v>
          </cell>
        </row>
        <row r="758">
          <cell r="H758">
            <v>228.39845499999998</v>
          </cell>
        </row>
        <row r="759">
          <cell r="H759">
            <v>167.371307</v>
          </cell>
        </row>
        <row r="760">
          <cell r="H760">
            <v>1559.829933</v>
          </cell>
        </row>
        <row r="761">
          <cell r="H761">
            <v>1129.3924079999999</v>
          </cell>
        </row>
        <row r="762">
          <cell r="H762">
            <v>2570.8018609999999</v>
          </cell>
        </row>
        <row r="763">
          <cell r="H763">
            <v>3286.3511130000002</v>
          </cell>
        </row>
        <row r="767">
          <cell r="H767">
            <v>118740.59483500001</v>
          </cell>
          <cell r="J767">
            <v>1</v>
          </cell>
        </row>
        <row r="773">
          <cell r="H773">
            <v>74726.403850999995</v>
          </cell>
        </row>
        <row r="774">
          <cell r="H774">
            <v>22567.373962999998</v>
          </cell>
        </row>
        <row r="775">
          <cell r="H775">
            <v>3271.2273009999999</v>
          </cell>
        </row>
        <row r="776">
          <cell r="H776">
            <v>0</v>
          </cell>
        </row>
        <row r="777">
          <cell r="H777">
            <v>2179.3328270000002</v>
          </cell>
        </row>
        <row r="779">
          <cell r="H779">
            <v>1324.2861479999999</v>
          </cell>
        </row>
        <row r="780">
          <cell r="H780">
            <v>146.66651999999999</v>
          </cell>
        </row>
        <row r="782">
          <cell r="H782">
            <v>1758.190126</v>
          </cell>
        </row>
        <row r="783">
          <cell r="H783">
            <v>2210.4503119999999</v>
          </cell>
        </row>
        <row r="784">
          <cell r="H784">
            <v>428.48327999999998</v>
          </cell>
        </row>
        <row r="785">
          <cell r="H785">
            <v>228.39845499999998</v>
          </cell>
        </row>
        <row r="786">
          <cell r="H786">
            <v>167.371307</v>
          </cell>
        </row>
        <row r="787">
          <cell r="H787">
            <v>1559.829933</v>
          </cell>
        </row>
        <row r="788">
          <cell r="H788">
            <v>1129.3924079999999</v>
          </cell>
        </row>
        <row r="789">
          <cell r="H789">
            <v>2570.8018609999999</v>
          </cell>
        </row>
        <row r="790">
          <cell r="H790">
            <v>3286.3511130000002</v>
          </cell>
        </row>
        <row r="794">
          <cell r="H794">
            <v>118740.59483500001</v>
          </cell>
          <cell r="J794">
            <v>0.99999970662939608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Приложение 2 "/>
      <sheetName val="2021 Приложение 3 (Предельные)"/>
      <sheetName val="2021 Приложение 3 (Оценка)"/>
      <sheetName val="2022 Приложение 2"/>
      <sheetName val="2022 Приложение 3 (Предельные)"/>
      <sheetName val="2022 Приложение 3 (Оценка)"/>
      <sheetName val="Свод"/>
      <sheetName val="01"/>
      <sheetName val="02"/>
      <sheetName val="03"/>
      <sheetName val="04"/>
      <sheetName val="05"/>
      <sheetName val="06"/>
      <sheetName val="07"/>
      <sheetName val="09"/>
      <sheetName val="10"/>
      <sheetName val="12"/>
      <sheetName val="13"/>
      <sheetName val="14"/>
      <sheetName val="16"/>
      <sheetName val="17"/>
      <sheetName val="18"/>
      <sheetName val="20"/>
      <sheetName val="21"/>
      <sheetName val="22"/>
      <sheetName val="23"/>
      <sheetName val="24"/>
      <sheetName val="25"/>
      <sheetName val="26"/>
      <sheetName val="27"/>
      <sheetName val="29"/>
      <sheetName val="30"/>
      <sheetName val="32"/>
      <sheetName val="33"/>
      <sheetName val="34"/>
      <sheetName val="35"/>
      <sheetName val="36"/>
      <sheetName val="37"/>
      <sheetName val="38"/>
      <sheetName val="39"/>
      <sheetName val="40"/>
      <sheetName val="68"/>
      <sheetName val="70"/>
      <sheetName val="71"/>
      <sheetName val="ДДТ"/>
      <sheetName val="СЮТ"/>
      <sheetName val="ЦХР"/>
      <sheetName val="ЭБЦ"/>
      <sheetName val="ППМС"/>
      <sheetName val="ЦЭМ"/>
      <sheetName val="Итого доп"/>
      <sheetName val="Итого  шк"/>
      <sheetName val="БД"/>
      <sheetName val="Школы предельные"/>
      <sheetName val="Предельные доп и пр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0">
          <cell r="M40">
            <v>5579.77613432</v>
          </cell>
        </row>
        <row r="41">
          <cell r="C41">
            <v>4065.7280983800001</v>
          </cell>
        </row>
        <row r="42">
          <cell r="C42">
            <v>1227.849886</v>
          </cell>
        </row>
        <row r="47">
          <cell r="C47">
            <v>1139.7815499999999</v>
          </cell>
          <cell r="M47">
            <v>1185.3703599999999</v>
          </cell>
        </row>
        <row r="48">
          <cell r="C48">
            <v>2968.4586259999996</v>
          </cell>
          <cell r="M48">
            <v>3087.1969389999999</v>
          </cell>
        </row>
        <row r="49">
          <cell r="C49">
            <v>1558.4543509999999</v>
          </cell>
          <cell r="M49">
            <v>1620.7921579999997</v>
          </cell>
        </row>
        <row r="50">
          <cell r="C50">
            <v>13.078303</v>
          </cell>
          <cell r="M50">
            <v>13.601434999999999</v>
          </cell>
        </row>
        <row r="51">
          <cell r="C51">
            <v>137.707606</v>
          </cell>
          <cell r="M51">
            <v>143.21269100000001</v>
          </cell>
        </row>
        <row r="52">
          <cell r="C52">
            <v>0.865981</v>
          </cell>
          <cell r="M52">
            <v>0.90057299999999996</v>
          </cell>
        </row>
        <row r="53">
          <cell r="C53">
            <v>41.689937</v>
          </cell>
          <cell r="M53">
            <v>43.381873999999996</v>
          </cell>
        </row>
        <row r="54">
          <cell r="C54">
            <v>1129.9904369999999</v>
          </cell>
          <cell r="M54">
            <v>1877.2112149999998</v>
          </cell>
        </row>
        <row r="55">
          <cell r="C55">
            <v>816.35912999999994</v>
          </cell>
          <cell r="M55">
            <v>791.46671600000002</v>
          </cell>
        </row>
        <row r="56">
          <cell r="C56">
            <v>1.2714369999999999</v>
          </cell>
          <cell r="M56">
            <v>1.3222929999999999</v>
          </cell>
        </row>
        <row r="57">
          <cell r="C57">
            <v>541.75763799999993</v>
          </cell>
          <cell r="M57">
            <v>564.17036199999995</v>
          </cell>
        </row>
        <row r="63">
          <cell r="C63">
            <v>13666.267828379998</v>
          </cell>
          <cell r="E63">
            <v>1.8313599706485051</v>
          </cell>
          <cell r="M63">
            <v>14918.500723319999</v>
          </cell>
          <cell r="O63">
            <v>1.6379323661179075</v>
          </cell>
        </row>
        <row r="68">
          <cell r="M68">
            <v>5579.7713144899999</v>
          </cell>
        </row>
        <row r="69">
          <cell r="C69">
            <v>4065.7249389999997</v>
          </cell>
        </row>
        <row r="70">
          <cell r="C70">
            <v>1227.8489319999999</v>
          </cell>
        </row>
        <row r="75">
          <cell r="C75">
            <v>1139.780773</v>
          </cell>
          <cell r="M75">
            <v>1185.3695499999999</v>
          </cell>
        </row>
        <row r="76">
          <cell r="C76">
            <v>2968.4566019999997</v>
          </cell>
          <cell r="M76">
            <v>3087.1948349999998</v>
          </cell>
        </row>
        <row r="77">
          <cell r="C77">
            <v>1558.4532549999999</v>
          </cell>
          <cell r="M77">
            <v>1620.791064</v>
          </cell>
        </row>
        <row r="78">
          <cell r="C78">
            <v>13.078303</v>
          </cell>
          <cell r="M78">
            <v>13.601434999999999</v>
          </cell>
        </row>
        <row r="79">
          <cell r="C79">
            <v>137.707606</v>
          </cell>
          <cell r="M79">
            <v>143.21269100000001</v>
          </cell>
        </row>
        <row r="80">
          <cell r="C80">
            <v>0.865981</v>
          </cell>
          <cell r="M80">
            <v>0.90057299999999996</v>
          </cell>
        </row>
        <row r="81">
          <cell r="C81">
            <v>41.689917999999999</v>
          </cell>
          <cell r="M81">
            <v>43.381853999999997</v>
          </cell>
        </row>
        <row r="82">
          <cell r="C82">
            <v>1129.989534</v>
          </cell>
          <cell r="M82">
            <v>1877.2094669999999</v>
          </cell>
        </row>
        <row r="83">
          <cell r="C83">
            <v>816.35880799999995</v>
          </cell>
          <cell r="M83">
            <v>791.46637299999998</v>
          </cell>
        </row>
        <row r="84">
          <cell r="C84">
            <v>1.2714369999999999</v>
          </cell>
          <cell r="M84">
            <v>1.3222929999999999</v>
          </cell>
        </row>
        <row r="85">
          <cell r="C85">
            <v>541.75712799999997</v>
          </cell>
          <cell r="M85">
            <v>564.17002000000002</v>
          </cell>
        </row>
        <row r="91">
          <cell r="C91">
            <v>13666.248063999998</v>
          </cell>
          <cell r="E91">
            <v>1.5489501366313083</v>
          </cell>
          <cell r="M91">
            <v>14918.499442489998</v>
          </cell>
          <cell r="O91">
            <v>1.537891910670002</v>
          </cell>
        </row>
        <row r="96">
          <cell r="M96">
            <v>5579.7568622899998</v>
          </cell>
        </row>
        <row r="97">
          <cell r="C97">
            <v>4065.7144069999999</v>
          </cell>
        </row>
        <row r="98">
          <cell r="C98">
            <v>1227.8457509999998</v>
          </cell>
        </row>
        <row r="103">
          <cell r="C103">
            <v>1139.776707</v>
          </cell>
          <cell r="M103">
            <v>1185.365315</v>
          </cell>
        </row>
        <row r="104">
          <cell r="C104">
            <v>2968.4460129999998</v>
          </cell>
          <cell r="M104">
            <v>3087.183822</v>
          </cell>
        </row>
        <row r="105">
          <cell r="C105">
            <v>1558.4477199999999</v>
          </cell>
          <cell r="M105">
            <v>1620.785331</v>
          </cell>
        </row>
        <row r="106">
          <cell r="C106">
            <v>13.078303</v>
          </cell>
          <cell r="M106">
            <v>13.601434999999999</v>
          </cell>
        </row>
        <row r="107">
          <cell r="C107">
            <v>137.70674199999999</v>
          </cell>
          <cell r="M107">
            <v>143.21194199999999</v>
          </cell>
        </row>
        <row r="108">
          <cell r="C108">
            <v>0.865981</v>
          </cell>
          <cell r="M108">
            <v>0.90057299999999996</v>
          </cell>
        </row>
        <row r="109">
          <cell r="C109">
            <v>41.689818000000002</v>
          </cell>
          <cell r="M109">
            <v>43.381749999999997</v>
          </cell>
        </row>
        <row r="110">
          <cell r="C110">
            <v>1129.985543</v>
          </cell>
          <cell r="M110">
            <v>1877.202822</v>
          </cell>
        </row>
        <row r="111">
          <cell r="C111">
            <v>816.35645699999986</v>
          </cell>
          <cell r="M111">
            <v>791.46435799999995</v>
          </cell>
        </row>
        <row r="112">
          <cell r="C112">
            <v>1.2714369999999999</v>
          </cell>
          <cell r="M112">
            <v>1.3222929999999999</v>
          </cell>
        </row>
        <row r="113">
          <cell r="C113">
            <v>541.755539</v>
          </cell>
          <cell r="M113">
            <v>564.16820899999993</v>
          </cell>
        </row>
        <row r="119">
          <cell r="C119">
            <v>13666.215217999999</v>
          </cell>
          <cell r="E119">
            <v>1.380864701200726</v>
          </cell>
          <cell r="M119">
            <v>14918.452634289997</v>
          </cell>
          <cell r="O119">
            <v>1.3201711199800965</v>
          </cell>
        </row>
        <row r="124">
          <cell r="C124">
            <v>5293.5738709999996</v>
          </cell>
          <cell r="M124">
            <v>5579.7713144899999</v>
          </cell>
        </row>
        <row r="131">
          <cell r="C131">
            <v>1139.7808149999998</v>
          </cell>
          <cell r="M131">
            <v>1185.36959</v>
          </cell>
        </row>
        <row r="132">
          <cell r="C132">
            <v>2968.456713</v>
          </cell>
          <cell r="M132">
            <v>3087.1949500000001</v>
          </cell>
        </row>
        <row r="133">
          <cell r="C133">
            <v>1558.4533390000001</v>
          </cell>
          <cell r="M133">
            <v>1620.791064</v>
          </cell>
        </row>
        <row r="134">
          <cell r="C134">
            <v>13.078303</v>
          </cell>
          <cell r="M134">
            <v>13.601434999999999</v>
          </cell>
        </row>
        <row r="135">
          <cell r="C135">
            <v>137.707606</v>
          </cell>
          <cell r="M135">
            <v>143.21269100000001</v>
          </cell>
        </row>
        <row r="136">
          <cell r="C136">
            <v>0.865981</v>
          </cell>
          <cell r="M136">
            <v>0.90057299999999996</v>
          </cell>
        </row>
        <row r="137">
          <cell r="C137">
            <v>41.689917999999999</v>
          </cell>
          <cell r="M137">
            <v>43.381853999999997</v>
          </cell>
        </row>
        <row r="138">
          <cell r="C138">
            <v>1129.9895689999998</v>
          </cell>
          <cell r="M138">
            <v>1877.2094669999999</v>
          </cell>
        </row>
        <row r="139">
          <cell r="C139">
            <v>816.35882599999991</v>
          </cell>
          <cell r="M139">
            <v>791.46639200000004</v>
          </cell>
        </row>
        <row r="140">
          <cell r="C140">
            <v>1.2714369999999999</v>
          </cell>
          <cell r="M140">
            <v>1.3222929999999999</v>
          </cell>
        </row>
        <row r="141">
          <cell r="C141">
            <v>541.75714400000004</v>
          </cell>
          <cell r="M141">
            <v>564.17002000000002</v>
          </cell>
        </row>
        <row r="147">
          <cell r="C147">
            <v>13666.248369999999</v>
          </cell>
          <cell r="E147">
            <v>1.2776685890254438</v>
          </cell>
          <cell r="M147">
            <v>14918.489616489998</v>
          </cell>
          <cell r="O147">
            <v>1.2683892724537473</v>
          </cell>
        </row>
        <row r="152">
          <cell r="C152">
            <v>8515.7689439999995</v>
          </cell>
          <cell r="M152">
            <v>8976.1745922199989</v>
          </cell>
        </row>
        <row r="159">
          <cell r="C159">
            <v>1833.5652209999998</v>
          </cell>
          <cell r="M159">
            <v>1906.9038779999998</v>
          </cell>
        </row>
        <row r="160">
          <cell r="C160">
            <v>4775.355853</v>
          </cell>
          <cell r="M160">
            <v>4966.3700369999997</v>
          </cell>
        </row>
        <row r="161">
          <cell r="C161">
            <v>2507.0836449999997</v>
          </cell>
          <cell r="M161">
            <v>2607.3663999999999</v>
          </cell>
        </row>
        <row r="162">
          <cell r="C162">
            <v>21.04439</v>
          </cell>
          <cell r="M162">
            <v>21.886164999999998</v>
          </cell>
        </row>
        <row r="163">
          <cell r="C163">
            <v>221.52977399999997</v>
          </cell>
          <cell r="M163">
            <v>230.39347900000001</v>
          </cell>
        </row>
        <row r="164">
          <cell r="C164">
            <v>1.3931019999999998</v>
          </cell>
          <cell r="M164">
            <v>1.44875</v>
          </cell>
        </row>
        <row r="165">
          <cell r="C165">
            <v>67.065584000000001</v>
          </cell>
          <cell r="M165">
            <v>69.787362999999999</v>
          </cell>
        </row>
        <row r="166">
          <cell r="C166">
            <v>1817.8141899999998</v>
          </cell>
          <cell r="M166">
            <v>3019.8686270000003</v>
          </cell>
        </row>
        <row r="167">
          <cell r="C167">
            <v>1313.286085</v>
          </cell>
          <cell r="M167">
            <v>1273.2482230000001</v>
          </cell>
        </row>
        <row r="168">
          <cell r="C168">
            <v>2.0453869999999998</v>
          </cell>
          <cell r="M168">
            <v>2.1271999999999998</v>
          </cell>
        </row>
        <row r="169">
          <cell r="C169">
            <v>871.52589699999999</v>
          </cell>
          <cell r="M169">
            <v>907.58598499999994</v>
          </cell>
        </row>
        <row r="175">
          <cell r="C175">
            <v>21984.919678999999</v>
          </cell>
          <cell r="E175">
            <v>0.70569191184353208</v>
          </cell>
          <cell r="M175">
            <v>23999.401030219997</v>
          </cell>
          <cell r="O175">
            <v>0.68109116470937858</v>
          </cell>
        </row>
        <row r="180">
          <cell r="C180">
            <v>8515.7552319999995</v>
          </cell>
          <cell r="M180">
            <v>8976.1601387200008</v>
          </cell>
        </row>
        <row r="187">
          <cell r="C187">
            <v>1833.560741</v>
          </cell>
          <cell r="M187">
            <v>1906.8992229999999</v>
          </cell>
        </row>
        <row r="188">
          <cell r="C188">
            <v>4775.3441859999994</v>
          </cell>
          <cell r="M188">
            <v>4966.3579030000001</v>
          </cell>
        </row>
        <row r="189">
          <cell r="C189">
            <v>2507.0774799999999</v>
          </cell>
          <cell r="M189">
            <v>2607.3600159999996</v>
          </cell>
        </row>
        <row r="190">
          <cell r="C190">
            <v>21.04439</v>
          </cell>
          <cell r="M190">
            <v>21.886164999999998</v>
          </cell>
        </row>
        <row r="191">
          <cell r="C191">
            <v>221.52963</v>
          </cell>
          <cell r="M191">
            <v>230.39347900000001</v>
          </cell>
        </row>
        <row r="192">
          <cell r="C192">
            <v>1.3931019999999998</v>
          </cell>
          <cell r="M192">
            <v>1.44875</v>
          </cell>
        </row>
        <row r="193">
          <cell r="C193">
            <v>67.065474999999992</v>
          </cell>
          <cell r="M193">
            <v>69.787249000000003</v>
          </cell>
        </row>
        <row r="194">
          <cell r="C194">
            <v>1817.8098179999997</v>
          </cell>
          <cell r="M194">
            <v>3019.8619819999999</v>
          </cell>
        </row>
        <row r="195">
          <cell r="C195">
            <v>1313.2767939999999</v>
          </cell>
          <cell r="M195">
            <v>1273.239104</v>
          </cell>
        </row>
        <row r="196">
          <cell r="C196">
            <v>2.0453869999999998</v>
          </cell>
          <cell r="M196">
            <v>2.1271999999999998</v>
          </cell>
        </row>
        <row r="197">
          <cell r="C197">
            <v>871.52399199999991</v>
          </cell>
          <cell r="M197">
            <v>907.58418499999993</v>
          </cell>
        </row>
        <row r="203">
          <cell r="C203">
            <v>21984.867785999995</v>
          </cell>
          <cell r="E203">
            <v>0.65440934985492571</v>
          </cell>
          <cell r="M203">
            <v>23999.345674720003</v>
          </cell>
          <cell r="O203">
            <v>0.63319183681420244</v>
          </cell>
        </row>
        <row r="236">
          <cell r="C236">
            <v>6674.972992</v>
          </cell>
          <cell r="M236">
            <v>7035.8558782299997</v>
          </cell>
        </row>
        <row r="243">
          <cell r="C243">
            <v>1437.2138619999998</v>
          </cell>
          <cell r="M243">
            <v>1494.6993229999998</v>
          </cell>
        </row>
        <row r="244">
          <cell r="C244">
            <v>3743.0943559999996</v>
          </cell>
          <cell r="M244">
            <v>3892.8180899999998</v>
          </cell>
        </row>
        <row r="245">
          <cell r="C245">
            <v>1965.1416169999998</v>
          </cell>
          <cell r="M245">
            <v>2043.746805</v>
          </cell>
        </row>
        <row r="246">
          <cell r="C246">
            <v>16.496759999999998</v>
          </cell>
          <cell r="M246">
            <v>17.15663</v>
          </cell>
        </row>
        <row r="247">
          <cell r="C247">
            <v>173.64265599999999</v>
          </cell>
          <cell r="M247">
            <v>180.590755</v>
          </cell>
        </row>
        <row r="248">
          <cell r="C248">
            <v>1.091969</v>
          </cell>
          <cell r="M248">
            <v>1.135588</v>
          </cell>
        </row>
        <row r="249">
          <cell r="C249">
            <v>52.570583999999997</v>
          </cell>
          <cell r="M249">
            <v>54.704096999999997</v>
          </cell>
        </row>
        <row r="250">
          <cell r="C250">
            <v>1424.8675959999998</v>
          </cell>
          <cell r="M250">
            <v>2367.0804319999997</v>
          </cell>
        </row>
        <row r="251">
          <cell r="C251">
            <v>1029.397571</v>
          </cell>
          <cell r="M251">
            <v>998.01169000000004</v>
          </cell>
        </row>
        <row r="252">
          <cell r="C252">
            <v>1.603337</v>
          </cell>
          <cell r="M252">
            <v>1.6673929999999999</v>
          </cell>
        </row>
        <row r="253">
          <cell r="C253">
            <v>683.13231399999995</v>
          </cell>
          <cell r="M253">
            <v>711.39642400000002</v>
          </cell>
        </row>
        <row r="259">
          <cell r="C259">
            <v>17232.574055000001</v>
          </cell>
          <cell r="E259">
            <v>1.5070143814735555</v>
          </cell>
          <cell r="M259">
            <v>18811.604596229998</v>
          </cell>
          <cell r="O259">
            <v>1.32007094590134</v>
          </cell>
        </row>
        <row r="264">
          <cell r="C264">
            <v>6674.6301899999999</v>
          </cell>
          <cell r="M264">
            <v>7035.4945419799997</v>
          </cell>
        </row>
        <row r="271">
          <cell r="C271">
            <v>1437.141048</v>
          </cell>
          <cell r="M271">
            <v>1494.623593</v>
          </cell>
        </row>
        <row r="272">
          <cell r="C272">
            <v>3742.9047169999999</v>
          </cell>
          <cell r="M272">
            <v>3892.6208659999998</v>
          </cell>
        </row>
        <row r="273">
          <cell r="C273">
            <v>1965.0420340000001</v>
          </cell>
          <cell r="M273">
            <v>2043.643243</v>
          </cell>
        </row>
        <row r="274">
          <cell r="C274">
            <v>16.496759999999998</v>
          </cell>
          <cell r="M274">
            <v>17.15663</v>
          </cell>
        </row>
        <row r="275">
          <cell r="C275">
            <v>173.63451999999998</v>
          </cell>
          <cell r="M275">
            <v>180.57727699999998</v>
          </cell>
        </row>
        <row r="276">
          <cell r="C276">
            <v>1.091907</v>
          </cell>
          <cell r="M276">
            <v>1.135524</v>
          </cell>
        </row>
        <row r="277">
          <cell r="C277">
            <v>52.565787</v>
          </cell>
          <cell r="M277">
            <v>54.699107999999995</v>
          </cell>
        </row>
        <row r="278">
          <cell r="C278">
            <v>1424.7954770000001</v>
          </cell>
          <cell r="M278">
            <v>2366.9615759999997</v>
          </cell>
        </row>
        <row r="279">
          <cell r="C279">
            <v>1029.344241</v>
          </cell>
          <cell r="M279">
            <v>997.96026699999993</v>
          </cell>
        </row>
        <row r="280">
          <cell r="C280">
            <v>1.603337</v>
          </cell>
          <cell r="M280">
            <v>1.6672799999999999</v>
          </cell>
        </row>
        <row r="281">
          <cell r="C281">
            <v>683.09892000000002</v>
          </cell>
          <cell r="M281">
            <v>711.36127699999997</v>
          </cell>
        </row>
        <row r="282">
          <cell r="C282">
            <v>0.51205299999999998</v>
          </cell>
        </row>
        <row r="283">
          <cell r="C283">
            <v>1.53975</v>
          </cell>
        </row>
        <row r="287">
          <cell r="C287">
            <v>17231.695772999999</v>
          </cell>
          <cell r="E287">
            <v>1.2355421305574696</v>
          </cell>
          <cell r="M287">
            <v>18810.631583980001</v>
          </cell>
          <cell r="O287">
            <v>1.1829902482044568</v>
          </cell>
        </row>
        <row r="292">
          <cell r="M292">
            <v>8250.4087304099994</v>
          </cell>
        </row>
        <row r="293">
          <cell r="C293">
            <v>6011.6966509999993</v>
          </cell>
        </row>
        <row r="294">
          <cell r="C294">
            <v>1815.532389</v>
          </cell>
        </row>
        <row r="299">
          <cell r="C299">
            <v>1685.3116239999999</v>
          </cell>
          <cell r="M299">
            <v>1752.7204629999999</v>
          </cell>
        </row>
        <row r="300">
          <cell r="C300">
            <v>4389.2426829999995</v>
          </cell>
          <cell r="M300">
            <v>4564.8123439999999</v>
          </cell>
        </row>
        <row r="301">
          <cell r="C301">
            <v>2304.3724539999998</v>
          </cell>
          <cell r="M301">
            <v>2396.5467499999995</v>
          </cell>
        </row>
        <row r="302">
          <cell r="C302">
            <v>19.342894999999999</v>
          </cell>
          <cell r="M302">
            <v>20.116610999999999</v>
          </cell>
        </row>
        <row r="303">
          <cell r="C303">
            <v>203.617761</v>
          </cell>
          <cell r="M303">
            <v>211.76135600000001</v>
          </cell>
        </row>
        <row r="304">
          <cell r="C304">
            <v>1.2804609999999998</v>
          </cell>
          <cell r="M304">
            <v>1.33161</v>
          </cell>
        </row>
        <row r="305">
          <cell r="C305">
            <v>61.645568999999995</v>
          </cell>
          <cell r="M305">
            <v>64.147379999999998</v>
          </cell>
        </row>
        <row r="306">
          <cell r="C306">
            <v>1670.834124</v>
          </cell>
          <cell r="M306">
            <v>2775.6966039999998</v>
          </cell>
        </row>
        <row r="307">
          <cell r="C307">
            <v>1207.0980589999999</v>
          </cell>
          <cell r="M307">
            <v>1170.297219</v>
          </cell>
        </row>
        <row r="308">
          <cell r="C308">
            <v>1.8801619999999999</v>
          </cell>
          <cell r="M308">
            <v>1.9552149999999999</v>
          </cell>
        </row>
        <row r="309">
          <cell r="C309">
            <v>801.05707499999994</v>
          </cell>
          <cell r="M309">
            <v>834.20151099999998</v>
          </cell>
        </row>
        <row r="310">
          <cell r="M310">
            <v>0.62587399999999993</v>
          </cell>
        </row>
        <row r="311">
          <cell r="M311">
            <v>1.8055999999999999</v>
          </cell>
        </row>
        <row r="315">
          <cell r="C315">
            <v>20207.326448999997</v>
          </cell>
          <cell r="E315">
            <v>0.89967782103461325</v>
          </cell>
          <cell r="M315">
            <v>22058.929890409996</v>
          </cell>
          <cell r="O315">
            <v>0.85035097643532764</v>
          </cell>
        </row>
        <row r="320">
          <cell r="C320">
            <v>7825.2819209999998</v>
          </cell>
          <cell r="M320">
            <v>8248.3563396400004</v>
          </cell>
        </row>
        <row r="327">
          <cell r="C327">
            <v>1684.893552</v>
          </cell>
          <cell r="M327">
            <v>1752.2856609999999</v>
          </cell>
        </row>
        <row r="328">
          <cell r="C328">
            <v>4388.153851</v>
          </cell>
          <cell r="M328">
            <v>4563.6799590000001</v>
          </cell>
        </row>
        <row r="329">
          <cell r="C329">
            <v>2303.8008030000001</v>
          </cell>
          <cell r="M329">
            <v>2395.952299</v>
          </cell>
        </row>
        <row r="330">
          <cell r="C330">
            <v>19.335160999999999</v>
          </cell>
          <cell r="M330">
            <v>20.108567000000001</v>
          </cell>
        </row>
        <row r="331">
          <cell r="C331">
            <v>203.56729000000001</v>
          </cell>
          <cell r="M331">
            <v>211.708191</v>
          </cell>
        </row>
        <row r="332">
          <cell r="C332">
            <v>1.280138</v>
          </cell>
          <cell r="M332">
            <v>1.3312739999999998</v>
          </cell>
        </row>
        <row r="333">
          <cell r="C333">
            <v>61.629368999999997</v>
          </cell>
          <cell r="M333">
            <v>64.130524000000008</v>
          </cell>
        </row>
        <row r="334">
          <cell r="C334">
            <v>1670.419592</v>
          </cell>
          <cell r="M334">
            <v>2775.0081439999999</v>
          </cell>
        </row>
        <row r="335">
          <cell r="C335">
            <v>1206.7972869999999</v>
          </cell>
          <cell r="M335">
            <v>1170.0011</v>
          </cell>
        </row>
        <row r="336">
          <cell r="C336">
            <v>1.879437</v>
          </cell>
          <cell r="M336">
            <v>1.9547249999999998</v>
          </cell>
        </row>
        <row r="337">
          <cell r="C337">
            <v>800.85583299999996</v>
          </cell>
          <cell r="M337">
            <v>833.99007099999994</v>
          </cell>
        </row>
        <row r="343">
          <cell r="C343">
            <v>20202.300468000001</v>
          </cell>
          <cell r="E343">
            <v>0.87804228269085471</v>
          </cell>
          <cell r="M343">
            <v>22053.437358639996</v>
          </cell>
          <cell r="O343">
            <v>0.8669298063348696</v>
          </cell>
        </row>
        <row r="348">
          <cell r="C348">
            <v>8055.3574179999996</v>
          </cell>
          <cell r="M348">
            <v>8490.8708854199995</v>
          </cell>
        </row>
        <row r="355">
          <cell r="C355">
            <v>1734.432519</v>
          </cell>
          <cell r="M355">
            <v>1803.8060799999998</v>
          </cell>
        </row>
        <row r="356">
          <cell r="C356">
            <v>4517.1736380000002</v>
          </cell>
          <cell r="M356">
            <v>4697.8605360000001</v>
          </cell>
        </row>
        <row r="357">
          <cell r="C357">
            <v>2371.536779</v>
          </cell>
          <cell r="M357">
            <v>2466.3977479999999</v>
          </cell>
        </row>
        <row r="358">
          <cell r="C358">
            <v>19.907481999999998</v>
          </cell>
          <cell r="M358">
            <v>20.703780999999999</v>
          </cell>
        </row>
        <row r="359">
          <cell r="C359">
            <v>209.55272099999999</v>
          </cell>
          <cell r="M359">
            <v>217.93512299999998</v>
          </cell>
        </row>
        <row r="360">
          <cell r="C360">
            <v>1.317788</v>
          </cell>
          <cell r="M360">
            <v>1.370428</v>
          </cell>
        </row>
        <row r="361">
          <cell r="C361">
            <v>63.439990000000002</v>
          </cell>
          <cell r="M361">
            <v>66.014625999999993</v>
          </cell>
        </row>
        <row r="362">
          <cell r="C362">
            <v>1719.5330709999998</v>
          </cell>
          <cell r="M362">
            <v>2856.5969109999996</v>
          </cell>
        </row>
        <row r="363">
          <cell r="C363">
            <v>1242.2777329999999</v>
          </cell>
          <cell r="M363">
            <v>1204.403597</v>
          </cell>
        </row>
        <row r="364">
          <cell r="C364">
            <v>1.934874</v>
          </cell>
          <cell r="M364">
            <v>2.0121910000000001</v>
          </cell>
        </row>
        <row r="365">
          <cell r="C365">
            <v>824.40347499999996</v>
          </cell>
          <cell r="M365">
            <v>858.51386000000002</v>
          </cell>
        </row>
        <row r="371">
          <cell r="C371">
            <v>20796.294952</v>
          </cell>
          <cell r="E371">
            <v>0.71042000674159311</v>
          </cell>
          <cell r="M371">
            <v>22701.848291419999</v>
          </cell>
          <cell r="O371">
            <v>0.79732221657216462</v>
          </cell>
        </row>
        <row r="376">
          <cell r="C376">
            <v>8055.4396909999996</v>
          </cell>
          <cell r="M376">
            <v>8490.9576064299999</v>
          </cell>
        </row>
        <row r="383">
          <cell r="C383">
            <v>1734.449034</v>
          </cell>
          <cell r="M383">
            <v>1803.8232579999999</v>
          </cell>
        </row>
        <row r="384">
          <cell r="C384">
            <v>4517.2166509999997</v>
          </cell>
          <cell r="M384">
            <v>4697.9052689999999</v>
          </cell>
        </row>
        <row r="385">
          <cell r="C385">
            <v>2371.5593469999999</v>
          </cell>
          <cell r="M385">
            <v>2466.4211699999996</v>
          </cell>
        </row>
        <row r="386">
          <cell r="C386">
            <v>19.907481999999998</v>
          </cell>
          <cell r="M386">
            <v>20.703780999999999</v>
          </cell>
        </row>
        <row r="387">
          <cell r="C387">
            <v>209.55473699999999</v>
          </cell>
          <cell r="M387">
            <v>217.936621</v>
          </cell>
        </row>
        <row r="388">
          <cell r="C388">
            <v>1.3178029999999998</v>
          </cell>
          <cell r="M388">
            <v>1.370444</v>
          </cell>
        </row>
        <row r="389">
          <cell r="C389">
            <v>63.440390999999998</v>
          </cell>
          <cell r="M389">
            <v>66.015043000000006</v>
          </cell>
        </row>
        <row r="390">
          <cell r="C390">
            <v>1719.5494370000001</v>
          </cell>
          <cell r="M390">
            <v>2856.62482</v>
          </cell>
        </row>
        <row r="391">
          <cell r="C391">
            <v>1242.2917620000001</v>
          </cell>
          <cell r="M391">
            <v>1204.4172590000001</v>
          </cell>
        </row>
        <row r="392">
          <cell r="C392">
            <v>1.934874</v>
          </cell>
          <cell r="M392">
            <v>2.012229</v>
          </cell>
        </row>
        <row r="393">
          <cell r="C393">
            <v>824.41236600000002</v>
          </cell>
          <cell r="M393">
            <v>858.52299900000003</v>
          </cell>
        </row>
        <row r="399">
          <cell r="C399">
            <v>20796.491808000002</v>
          </cell>
          <cell r="E399">
            <v>0.70260844609922612</v>
          </cell>
          <cell r="M399">
            <v>22702.083813429996</v>
          </cell>
          <cell r="O399">
            <v>0.78440422741251414</v>
          </cell>
        </row>
        <row r="432">
          <cell r="C432">
            <v>8055.4808279999997</v>
          </cell>
          <cell r="M432">
            <v>8491.0009656399998</v>
          </cell>
        </row>
        <row r="439">
          <cell r="C439">
            <v>1734.45688</v>
          </cell>
          <cell r="M439">
            <v>1803.8314169999999</v>
          </cell>
        </row>
        <row r="440">
          <cell r="C440">
            <v>4517.2370839999994</v>
          </cell>
          <cell r="M440">
            <v>4697.9265189999996</v>
          </cell>
        </row>
        <row r="441">
          <cell r="C441">
            <v>2371.5700820000002</v>
          </cell>
          <cell r="M441">
            <v>2466.4323599999998</v>
          </cell>
        </row>
        <row r="442">
          <cell r="C442">
            <v>19.907481999999998</v>
          </cell>
          <cell r="M442">
            <v>20.703780999999999</v>
          </cell>
        </row>
        <row r="443">
          <cell r="C443">
            <v>209.555745</v>
          </cell>
          <cell r="M443">
            <v>217.93736899999999</v>
          </cell>
        </row>
        <row r="444">
          <cell r="C444">
            <v>1.3178029999999998</v>
          </cell>
          <cell r="M444">
            <v>1.370444</v>
          </cell>
        </row>
        <row r="445">
          <cell r="C445">
            <v>63.440579999999997</v>
          </cell>
          <cell r="M445">
            <v>66.015241000000003</v>
          </cell>
        </row>
        <row r="446">
          <cell r="C446">
            <v>1719.5573119999999</v>
          </cell>
          <cell r="M446">
            <v>2856.6386859999998</v>
          </cell>
        </row>
        <row r="447">
          <cell r="C447">
            <v>1242.29936</v>
          </cell>
          <cell r="M447">
            <v>1204.42524</v>
          </cell>
        </row>
        <row r="448">
          <cell r="C448">
            <v>1.934874</v>
          </cell>
          <cell r="M448">
            <v>2.012229</v>
          </cell>
        </row>
        <row r="449">
          <cell r="C449">
            <v>824.41572499999995</v>
          </cell>
          <cell r="M449">
            <v>858.52663000000007</v>
          </cell>
        </row>
        <row r="455">
          <cell r="C455">
            <v>20796.592087000005</v>
          </cell>
          <cell r="E455">
            <v>0.74275552866451711</v>
          </cell>
          <cell r="M455">
            <v>22702.18429564</v>
          </cell>
          <cell r="O455">
            <v>0.89603751273866294</v>
          </cell>
        </row>
        <row r="460">
          <cell r="C460">
            <v>8055.4396909999996</v>
          </cell>
          <cell r="M460">
            <v>8490.9576064299999</v>
          </cell>
        </row>
        <row r="467">
          <cell r="C467">
            <v>1734.4491919999998</v>
          </cell>
          <cell r="M467">
            <v>1803.8234279999999</v>
          </cell>
        </row>
        <row r="468">
          <cell r="C468">
            <v>4517.2170619999997</v>
          </cell>
          <cell r="M468">
            <v>4697.9056970000001</v>
          </cell>
        </row>
        <row r="469">
          <cell r="C469">
            <v>2371.5596059999998</v>
          </cell>
          <cell r="M469">
            <v>2466.4214459999998</v>
          </cell>
        </row>
        <row r="470">
          <cell r="C470">
            <v>19.907481999999998</v>
          </cell>
          <cell r="M470">
            <v>20.703780999999999</v>
          </cell>
        </row>
        <row r="471">
          <cell r="C471">
            <v>209.55473699999999</v>
          </cell>
          <cell r="M471">
            <v>217.936621</v>
          </cell>
        </row>
        <row r="472">
          <cell r="C472">
            <v>1.3178029999999998</v>
          </cell>
          <cell r="M472">
            <v>1.370444</v>
          </cell>
        </row>
        <row r="473">
          <cell r="C473">
            <v>63.440391999999996</v>
          </cell>
          <cell r="M473">
            <v>66.015045000000001</v>
          </cell>
        </row>
        <row r="474">
          <cell r="C474">
            <v>1719.5495799999999</v>
          </cell>
          <cell r="M474">
            <v>2856.62482</v>
          </cell>
        </row>
        <row r="475">
          <cell r="C475">
            <v>1242.291827</v>
          </cell>
          <cell r="M475">
            <v>1204.4173270000001</v>
          </cell>
        </row>
        <row r="476">
          <cell r="C476">
            <v>1.934874</v>
          </cell>
          <cell r="M476">
            <v>2.012229</v>
          </cell>
        </row>
        <row r="477">
          <cell r="C477">
            <v>824.41242699999998</v>
          </cell>
          <cell r="M477">
            <v>858.52299900000003</v>
          </cell>
        </row>
        <row r="478">
          <cell r="C478">
            <v>0.61799300000000001</v>
          </cell>
        </row>
        <row r="479">
          <cell r="C479">
            <v>1.85825</v>
          </cell>
        </row>
        <row r="483">
          <cell r="C483">
            <v>20796.492905999999</v>
          </cell>
          <cell r="E483">
            <v>0.83898512690078564</v>
          </cell>
          <cell r="M483">
            <v>22702.084757429995</v>
          </cell>
          <cell r="O483">
            <v>0.82083272997537582</v>
          </cell>
        </row>
        <row r="488">
          <cell r="C488">
            <v>2992.0235909999997</v>
          </cell>
          <cell r="M488">
            <v>3153.78755744</v>
          </cell>
        </row>
        <row r="495">
          <cell r="C495">
            <v>644.22336099999995</v>
          </cell>
          <cell r="M495">
            <v>669.990905</v>
          </cell>
        </row>
        <row r="496">
          <cell r="C496">
            <v>1677.821854</v>
          </cell>
          <cell r="M496">
            <v>1744.9347109999999</v>
          </cell>
        </row>
        <row r="497">
          <cell r="C497">
            <v>880.86413299999992</v>
          </cell>
          <cell r="M497">
            <v>916.09854499999994</v>
          </cell>
        </row>
        <row r="498">
          <cell r="C498">
            <v>7.3937659999999994</v>
          </cell>
          <cell r="M498">
            <v>7.6895159999999994</v>
          </cell>
        </row>
        <row r="499">
          <cell r="C499">
            <v>77.834576999999996</v>
          </cell>
          <cell r="M499">
            <v>80.944870999999992</v>
          </cell>
        </row>
        <row r="500">
          <cell r="C500">
            <v>0.48947199999999996</v>
          </cell>
          <cell r="M500">
            <v>0.50902400000000003</v>
          </cell>
        </row>
        <row r="501">
          <cell r="C501">
            <v>23.564512000000001</v>
          </cell>
          <cell r="M501">
            <v>24.520849999999996</v>
          </cell>
        </row>
        <row r="502">
          <cell r="C502">
            <v>638.68920300000002</v>
          </cell>
          <cell r="M502">
            <v>1061.0312759999999</v>
          </cell>
        </row>
        <row r="503">
          <cell r="C503">
            <v>461.41890599999994</v>
          </cell>
          <cell r="M503">
            <v>447.351831</v>
          </cell>
        </row>
        <row r="504">
          <cell r="C504">
            <v>0.71851199999999993</v>
          </cell>
          <cell r="M504">
            <v>0.74740299999999993</v>
          </cell>
        </row>
        <row r="505">
          <cell r="C505">
            <v>306.21111099999996</v>
          </cell>
          <cell r="M505">
            <v>318.88011599999999</v>
          </cell>
        </row>
        <row r="511">
          <cell r="C511">
            <v>7724.3984189999992</v>
          </cell>
          <cell r="E511">
            <v>1.8605762036255584</v>
          </cell>
          <cell r="M511">
            <v>8432.1968414399998</v>
          </cell>
          <cell r="O511">
            <v>3.2406969957264389</v>
          </cell>
        </row>
        <row r="516">
          <cell r="C516">
            <v>8515.7689439999995</v>
          </cell>
          <cell r="M516">
            <v>8976.1745922199989</v>
          </cell>
        </row>
        <row r="523">
          <cell r="C523">
            <v>1833.5652209999998</v>
          </cell>
          <cell r="M523">
            <v>1906.9038779999998</v>
          </cell>
        </row>
        <row r="524">
          <cell r="C524">
            <v>4775.355853</v>
          </cell>
          <cell r="M524">
            <v>4966.3700369999997</v>
          </cell>
        </row>
        <row r="525">
          <cell r="C525">
            <v>2507.0836449999997</v>
          </cell>
          <cell r="M525">
            <v>2607.3663999999999</v>
          </cell>
        </row>
        <row r="526">
          <cell r="C526">
            <v>21.04439</v>
          </cell>
          <cell r="M526">
            <v>21.886164999999998</v>
          </cell>
        </row>
        <row r="527">
          <cell r="C527">
            <v>221.52977399999997</v>
          </cell>
          <cell r="M527">
            <v>230.39347900000001</v>
          </cell>
        </row>
        <row r="528">
          <cell r="C528">
            <v>1.3931019999999998</v>
          </cell>
          <cell r="M528">
            <v>1.44875</v>
          </cell>
        </row>
        <row r="529">
          <cell r="C529">
            <v>67.065584000000001</v>
          </cell>
          <cell r="M529">
            <v>69.787362999999999</v>
          </cell>
        </row>
        <row r="530">
          <cell r="C530">
            <v>1817.8141899999998</v>
          </cell>
          <cell r="M530">
            <v>3019.8686270000003</v>
          </cell>
        </row>
        <row r="531">
          <cell r="C531">
            <v>1313.286085</v>
          </cell>
          <cell r="M531">
            <v>1273.2482230000001</v>
          </cell>
        </row>
        <row r="532">
          <cell r="C532">
            <v>2.0453869999999998</v>
          </cell>
          <cell r="M532">
            <v>2.1271999999999998</v>
          </cell>
        </row>
        <row r="533">
          <cell r="C533">
            <v>871.52589699999999</v>
          </cell>
          <cell r="M533">
            <v>907.58598499999994</v>
          </cell>
        </row>
        <row r="539">
          <cell r="C539">
            <v>21984.919678999999</v>
          </cell>
          <cell r="E539">
            <v>0.71684971168610523</v>
          </cell>
          <cell r="M539">
            <v>23999.401030219997</v>
          </cell>
          <cell r="O539">
            <v>0.91190539737952425</v>
          </cell>
        </row>
        <row r="544">
          <cell r="C544">
            <v>8515.7552319999995</v>
          </cell>
          <cell r="M544">
            <v>8976.1601387200008</v>
          </cell>
        </row>
        <row r="551">
          <cell r="C551">
            <v>1833.5606459999999</v>
          </cell>
          <cell r="M551">
            <v>1906.8991229999999</v>
          </cell>
        </row>
        <row r="552">
          <cell r="C552">
            <v>4775.3439399999997</v>
          </cell>
          <cell r="M552">
            <v>4966.3576469999998</v>
          </cell>
        </row>
        <row r="553">
          <cell r="C553">
            <v>2507.0773669999999</v>
          </cell>
          <cell r="M553">
            <v>2607.359958</v>
          </cell>
        </row>
        <row r="554">
          <cell r="C554">
            <v>21.04439</v>
          </cell>
          <cell r="M554">
            <v>21.886164999999998</v>
          </cell>
        </row>
        <row r="555">
          <cell r="C555">
            <v>221.52963</v>
          </cell>
          <cell r="M555">
            <v>230.39347900000001</v>
          </cell>
        </row>
        <row r="556">
          <cell r="C556">
            <v>1.3931019999999998</v>
          </cell>
          <cell r="M556">
            <v>1.44875</v>
          </cell>
        </row>
        <row r="557">
          <cell r="C557">
            <v>67.065473999999995</v>
          </cell>
          <cell r="M557">
            <v>69.787247999999991</v>
          </cell>
        </row>
        <row r="558">
          <cell r="C558">
            <v>1817.8097249999998</v>
          </cell>
          <cell r="M558">
            <v>3019.8619819999999</v>
          </cell>
        </row>
        <row r="559">
          <cell r="C559">
            <v>1313.2767549999999</v>
          </cell>
          <cell r="M559">
            <v>1273.239063</v>
          </cell>
        </row>
        <row r="560">
          <cell r="C560">
            <v>2.0453869999999998</v>
          </cell>
          <cell r="M560">
            <v>2.1271999999999998</v>
          </cell>
        </row>
        <row r="561">
          <cell r="C561">
            <v>871.523956</v>
          </cell>
          <cell r="M561">
            <v>907.58404999999993</v>
          </cell>
        </row>
        <row r="567">
          <cell r="C567">
            <v>21984.867162999995</v>
          </cell>
          <cell r="E567">
            <v>0.67088069054482868</v>
          </cell>
          <cell r="M567">
            <v>23999.335083720005</v>
          </cell>
          <cell r="O567">
            <v>0.74226783065150326</v>
          </cell>
        </row>
        <row r="601">
          <cell r="C601">
            <v>124.03531199999999</v>
          </cell>
          <cell r="M601">
            <v>124.03531199999999</v>
          </cell>
        </row>
        <row r="602">
          <cell r="C602">
            <v>37.458663999999999</v>
          </cell>
          <cell r="M602">
            <v>37.458663999999999</v>
          </cell>
        </row>
        <row r="605">
          <cell r="C605">
            <v>48.552793999999999</v>
          </cell>
          <cell r="M605">
            <v>50.494307999999997</v>
          </cell>
        </row>
        <row r="606">
          <cell r="C606">
            <v>10.432041999999999</v>
          </cell>
        </row>
        <row r="607">
          <cell r="C607">
            <v>64.899999999999991</v>
          </cell>
          <cell r="M607">
            <v>67.5</v>
          </cell>
        </row>
        <row r="611">
          <cell r="C611">
            <v>1838.9837729999999</v>
          </cell>
          <cell r="E611">
            <v>1</v>
          </cell>
          <cell r="M611">
            <v>1906.0858619999999</v>
          </cell>
          <cell r="O611">
            <v>1</v>
          </cell>
        </row>
        <row r="646">
          <cell r="C646">
            <v>90.819658160000003</v>
          </cell>
          <cell r="M646">
            <v>96.624696310000004</v>
          </cell>
        </row>
        <row r="647">
          <cell r="C647">
            <v>27.427536759999999</v>
          </cell>
          <cell r="M647">
            <v>29.18065829</v>
          </cell>
        </row>
        <row r="648">
          <cell r="C648">
            <v>0.183365</v>
          </cell>
          <cell r="M648">
            <v>0.19069999999999998</v>
          </cell>
        </row>
        <row r="651">
          <cell r="C651">
            <v>0.45968200000000004</v>
          </cell>
          <cell r="M651">
            <v>0.47851399999999999</v>
          </cell>
        </row>
        <row r="652">
          <cell r="C652">
            <v>1.889537</v>
          </cell>
          <cell r="M652">
            <v>1.9651149999999999</v>
          </cell>
        </row>
        <row r="653">
          <cell r="C653">
            <v>4.2950889999999999</v>
          </cell>
          <cell r="M653">
            <v>4.2950889999999999</v>
          </cell>
        </row>
        <row r="654">
          <cell r="C654">
            <v>1.168812</v>
          </cell>
          <cell r="M654">
            <v>1.2155050000000001</v>
          </cell>
        </row>
        <row r="655">
          <cell r="C655">
            <v>0.53929300000000002</v>
          </cell>
          <cell r="M655">
            <v>0.56086599999999998</v>
          </cell>
        </row>
        <row r="656">
          <cell r="C656">
            <v>0.165632</v>
          </cell>
          <cell r="M656">
            <v>0.17225499999999999</v>
          </cell>
        </row>
        <row r="657">
          <cell r="C657">
            <v>0.96374599999999999</v>
          </cell>
          <cell r="M657">
            <v>1.6416409999999999</v>
          </cell>
        </row>
        <row r="658">
          <cell r="C658">
            <v>1.4976699999999998</v>
          </cell>
          <cell r="M658">
            <v>1.5543459999999998</v>
          </cell>
        </row>
        <row r="659">
          <cell r="C659">
            <v>0.34029099999999995</v>
          </cell>
          <cell r="M659">
            <v>0.353906</v>
          </cell>
        </row>
        <row r="660">
          <cell r="C660">
            <v>3.1616879999999998</v>
          </cell>
          <cell r="M660">
            <v>3.2881239999999998</v>
          </cell>
        </row>
        <row r="666">
          <cell r="C666">
            <v>133.07585191999999</v>
          </cell>
          <cell r="E666">
            <v>1.0200949161054977</v>
          </cell>
          <cell r="M666">
            <v>141.7015706</v>
          </cell>
          <cell r="O666">
            <v>1.0371797530379667</v>
          </cell>
        </row>
        <row r="672">
          <cell r="C672">
            <v>92.486605870000005</v>
          </cell>
          <cell r="M672">
            <v>98.398192469999998</v>
          </cell>
        </row>
        <row r="673">
          <cell r="C673">
            <v>27.930954970000002</v>
          </cell>
          <cell r="M673">
            <v>29.716254129999999</v>
          </cell>
        </row>
        <row r="674">
          <cell r="C674">
            <v>0.18673099999999998</v>
          </cell>
          <cell r="M674">
            <v>0.19419999999999998</v>
          </cell>
        </row>
        <row r="677">
          <cell r="C677">
            <v>0.468113</v>
          </cell>
          <cell r="M677">
            <v>0.48729</v>
          </cell>
        </row>
        <row r="678">
          <cell r="C678">
            <v>1.9242189999999999</v>
          </cell>
          <cell r="M678">
            <v>2.0011829999999997</v>
          </cell>
        </row>
        <row r="679">
          <cell r="C679">
            <v>4.3739249999999998</v>
          </cell>
          <cell r="M679">
            <v>4.3739249999999998</v>
          </cell>
        </row>
        <row r="680">
          <cell r="C680">
            <v>1.1900789999999999</v>
          </cell>
          <cell r="M680">
            <v>1.237657</v>
          </cell>
        </row>
        <row r="681">
          <cell r="C681">
            <v>0.54921399999999998</v>
          </cell>
          <cell r="M681">
            <v>0.57118400000000003</v>
          </cell>
        </row>
        <row r="682">
          <cell r="C682">
            <v>0.16867199999999999</v>
          </cell>
          <cell r="M682">
            <v>0.17541799999999999</v>
          </cell>
        </row>
        <row r="683">
          <cell r="C683">
            <v>0.98143999999999998</v>
          </cell>
          <cell r="M683">
            <v>1.671773</v>
          </cell>
        </row>
        <row r="684">
          <cell r="C684">
            <v>1.5251049999999999</v>
          </cell>
          <cell r="M684">
            <v>1.582819</v>
          </cell>
        </row>
        <row r="685">
          <cell r="C685">
            <v>0.34652499999999997</v>
          </cell>
          <cell r="M685">
            <v>0.36038799999999993</v>
          </cell>
        </row>
        <row r="686">
          <cell r="C686">
            <v>3.2197299999999998</v>
          </cell>
          <cell r="M686">
            <v>3.3484869999999995</v>
          </cell>
        </row>
        <row r="692">
          <cell r="C692">
            <v>135.50827384000002</v>
          </cell>
          <cell r="E692">
            <v>0.96879693231874164</v>
          </cell>
          <cell r="M692">
            <v>144.29215260000001</v>
          </cell>
          <cell r="O692">
            <v>0.96755088536949285</v>
          </cell>
        </row>
        <row r="698">
          <cell r="C698">
            <v>89.765495610000002</v>
          </cell>
          <cell r="M698">
            <v>95.503153480000009</v>
          </cell>
        </row>
        <row r="699">
          <cell r="C699">
            <v>27.10917967</v>
          </cell>
          <cell r="M699">
            <v>28.84195235</v>
          </cell>
        </row>
        <row r="700">
          <cell r="C700">
            <v>0.18123799999999998</v>
          </cell>
          <cell r="M700">
            <v>0.18848699999999999</v>
          </cell>
        </row>
        <row r="703">
          <cell r="C703">
            <v>0.454349</v>
          </cell>
          <cell r="M703">
            <v>0.47296199999999999</v>
          </cell>
        </row>
        <row r="704">
          <cell r="C704">
            <v>1.867605</v>
          </cell>
          <cell r="M704">
            <v>1.9423049999999999</v>
          </cell>
        </row>
        <row r="705">
          <cell r="C705">
            <v>4.2452369999999995</v>
          </cell>
          <cell r="M705">
            <v>4.2452369999999995</v>
          </cell>
        </row>
        <row r="706">
          <cell r="C706">
            <v>1.155392</v>
          </cell>
          <cell r="M706">
            <v>1.2016279999999999</v>
          </cell>
        </row>
        <row r="707">
          <cell r="C707">
            <v>0.53303599999999995</v>
          </cell>
          <cell r="M707">
            <v>0.55435900000000005</v>
          </cell>
        </row>
        <row r="708">
          <cell r="C708">
            <v>0.16370899999999999</v>
          </cell>
          <cell r="M708">
            <v>0.17025599999999999</v>
          </cell>
        </row>
        <row r="709">
          <cell r="C709">
            <v>0.952569</v>
          </cell>
          <cell r="M709">
            <v>1.6225799999999999</v>
          </cell>
        </row>
        <row r="710">
          <cell r="C710">
            <v>1.480175</v>
          </cell>
          <cell r="M710">
            <v>1.5361910000000001</v>
          </cell>
        </row>
        <row r="711">
          <cell r="C711">
            <v>0.33632299999999998</v>
          </cell>
          <cell r="M711">
            <v>0.34977799999999998</v>
          </cell>
        </row>
        <row r="712">
          <cell r="C712">
            <v>3.1249379999999998</v>
          </cell>
          <cell r="M712">
            <v>3.2499029999999998</v>
          </cell>
        </row>
        <row r="718">
          <cell r="C718">
            <v>131.53123628</v>
          </cell>
          <cell r="E718">
            <v>1.0482681064936159</v>
          </cell>
          <cell r="M718">
            <v>140.03701283000001</v>
          </cell>
          <cell r="O718">
            <v>1.0477230057607192</v>
          </cell>
        </row>
        <row r="724">
          <cell r="C724">
            <v>87.641517960000002</v>
          </cell>
          <cell r="M724">
            <v>93.243414780000009</v>
          </cell>
        </row>
        <row r="725">
          <cell r="C725">
            <v>26.46773842</v>
          </cell>
          <cell r="M725">
            <v>28.159511260000002</v>
          </cell>
        </row>
        <row r="726">
          <cell r="C726">
            <v>0.176949</v>
          </cell>
          <cell r="M726">
            <v>0.184027</v>
          </cell>
        </row>
        <row r="729">
          <cell r="C729">
            <v>0.44357599999999997</v>
          </cell>
          <cell r="M729">
            <v>0.46174699999999996</v>
          </cell>
        </row>
        <row r="730">
          <cell r="C730">
            <v>1.823415</v>
          </cell>
          <cell r="M730">
            <v>1.8963479999999999</v>
          </cell>
        </row>
        <row r="731">
          <cell r="C731">
            <v>4.1447880000000001</v>
          </cell>
          <cell r="M731">
            <v>4.1447880000000001</v>
          </cell>
        </row>
        <row r="732">
          <cell r="C732">
            <v>1.127918</v>
          </cell>
          <cell r="M732">
            <v>1.1731469999999999</v>
          </cell>
        </row>
        <row r="733">
          <cell r="C733">
            <v>0.52038600000000002</v>
          </cell>
          <cell r="M733">
            <v>0.54120299999999999</v>
          </cell>
        </row>
        <row r="734">
          <cell r="C734">
            <v>0.15983600000000001</v>
          </cell>
          <cell r="M734">
            <v>0.16622799999999999</v>
          </cell>
        </row>
        <row r="735">
          <cell r="C735">
            <v>0.93002399999999996</v>
          </cell>
          <cell r="M735">
            <v>1.5841779999999999</v>
          </cell>
        </row>
        <row r="736">
          <cell r="C736">
            <v>1.4452189999999998</v>
          </cell>
          <cell r="M736">
            <v>1.4999129999999998</v>
          </cell>
        </row>
        <row r="737">
          <cell r="C737">
            <v>0.328374</v>
          </cell>
          <cell r="M737">
            <v>0.34151199999999998</v>
          </cell>
        </row>
        <row r="738">
          <cell r="C738">
            <v>3.0510629999999996</v>
          </cell>
          <cell r="M738">
            <v>3.173076</v>
          </cell>
        </row>
        <row r="744">
          <cell r="C744">
            <v>128.41892938000001</v>
          </cell>
          <cell r="E744">
            <v>1.0725054372042608</v>
          </cell>
          <cell r="M744">
            <v>136.74330004000001</v>
          </cell>
          <cell r="O744">
            <v>1.0636718578347395</v>
          </cell>
        </row>
        <row r="750">
          <cell r="C750">
            <v>87.309874890000003</v>
          </cell>
          <cell r="M750">
            <v>92.890573660000001</v>
          </cell>
        </row>
        <row r="751">
          <cell r="C751">
            <v>26.367582219999999</v>
          </cell>
          <cell r="M751">
            <v>28.052953250000002</v>
          </cell>
        </row>
        <row r="752">
          <cell r="C752">
            <v>0.17627899999999999</v>
          </cell>
          <cell r="M752">
            <v>0.18332999999999999</v>
          </cell>
        </row>
        <row r="755">
          <cell r="C755">
            <v>0.44191400000000003</v>
          </cell>
          <cell r="M755">
            <v>0.46001599999999998</v>
          </cell>
        </row>
        <row r="756">
          <cell r="C756">
            <v>1.8165149999999999</v>
          </cell>
          <cell r="M756">
            <v>1.8891719999999999</v>
          </cell>
        </row>
        <row r="757">
          <cell r="C757">
            <v>4.1291039999999999</v>
          </cell>
          <cell r="M757">
            <v>4.1291039999999999</v>
          </cell>
        </row>
        <row r="758">
          <cell r="C758">
            <v>1.1235729999999999</v>
          </cell>
          <cell r="M758">
            <v>1.168496</v>
          </cell>
        </row>
        <row r="759">
          <cell r="C759">
            <v>0.51844899999999994</v>
          </cell>
          <cell r="M759">
            <v>0.53918900000000003</v>
          </cell>
        </row>
        <row r="760">
          <cell r="C760">
            <v>0.15922900000000001</v>
          </cell>
          <cell r="M760">
            <v>0.16559699999999999</v>
          </cell>
        </row>
        <row r="761">
          <cell r="C761">
            <v>0.92649899999999996</v>
          </cell>
          <cell r="M761">
            <v>1.578195</v>
          </cell>
        </row>
        <row r="762">
          <cell r="C762">
            <v>1.439727</v>
          </cell>
          <cell r="M762">
            <v>1.494211</v>
          </cell>
        </row>
        <row r="763">
          <cell r="C763">
            <v>0.32713899999999996</v>
          </cell>
          <cell r="M763">
            <v>0.340227</v>
          </cell>
        </row>
        <row r="764">
          <cell r="C764">
            <v>3.039453</v>
          </cell>
          <cell r="M764">
            <v>3.1610019999999999</v>
          </cell>
        </row>
        <row r="770">
          <cell r="C770">
            <v>127.93291411</v>
          </cell>
          <cell r="E770">
            <v>1.0908060757531979</v>
          </cell>
          <cell r="M770">
            <v>136.21570191000001</v>
          </cell>
          <cell r="O770">
            <v>1.0796112191028095</v>
          </cell>
        </row>
        <row r="776">
          <cell r="C776">
            <v>118.86240844</v>
          </cell>
          <cell r="M776">
            <v>126.45989151000001</v>
          </cell>
        </row>
        <row r="777">
          <cell r="C777">
            <v>35.896447350000003</v>
          </cell>
          <cell r="M777">
            <v>38.190887240000002</v>
          </cell>
        </row>
        <row r="778">
          <cell r="C778">
            <v>0.23998499999999998</v>
          </cell>
          <cell r="M778">
            <v>0.249585</v>
          </cell>
        </row>
        <row r="781">
          <cell r="C781">
            <v>0.60160299999999989</v>
          </cell>
          <cell r="M781">
            <v>0.62624900000000006</v>
          </cell>
        </row>
        <row r="782">
          <cell r="C782">
            <v>2.4729769999999998</v>
          </cell>
          <cell r="M782">
            <v>2.5718909999999999</v>
          </cell>
        </row>
        <row r="783">
          <cell r="C783">
            <v>5.621302</v>
          </cell>
          <cell r="M783">
            <v>5.621302</v>
          </cell>
        </row>
        <row r="784">
          <cell r="C784">
            <v>1.5295229999999997</v>
          </cell>
          <cell r="M784">
            <v>1.5906799999999999</v>
          </cell>
        </row>
        <row r="785">
          <cell r="C785">
            <v>0.70582699999999998</v>
          </cell>
          <cell r="M785">
            <v>0.73406099999999996</v>
          </cell>
        </row>
        <row r="786">
          <cell r="C786">
            <v>0.216775</v>
          </cell>
          <cell r="M786">
            <v>0.22544399999999998</v>
          </cell>
        </row>
        <row r="787">
          <cell r="C787">
            <v>1.261334</v>
          </cell>
          <cell r="M787">
            <v>2.1485309999999997</v>
          </cell>
        </row>
        <row r="788">
          <cell r="C788">
            <v>1.9599649999999997</v>
          </cell>
          <cell r="M788">
            <v>2.034138</v>
          </cell>
        </row>
        <row r="789">
          <cell r="C789">
            <v>0.44534699999999999</v>
          </cell>
          <cell r="M789">
            <v>0.46316499999999994</v>
          </cell>
        </row>
        <row r="790">
          <cell r="C790">
            <v>4.1379199999999994</v>
          </cell>
          <cell r="M790">
            <v>4.3033969999999995</v>
          </cell>
        </row>
        <row r="796">
          <cell r="C796">
            <v>174.16587878999997</v>
          </cell>
          <cell r="E796">
            <v>1.0498612085807628</v>
          </cell>
          <cell r="M796">
            <v>185.44193675</v>
          </cell>
          <cell r="O796">
            <v>1.0450710524085378</v>
          </cell>
        </row>
        <row r="802">
          <cell r="C802">
            <v>921.76058020000005</v>
          </cell>
          <cell r="M802">
            <v>980.67794936000007</v>
          </cell>
        </row>
        <row r="803">
          <cell r="C803">
            <v>278.37169521999999</v>
          </cell>
          <cell r="M803">
            <v>296.16474070999999</v>
          </cell>
        </row>
        <row r="804">
          <cell r="C804">
            <v>1.8610469999999999</v>
          </cell>
          <cell r="M804">
            <v>1.9354879999999999</v>
          </cell>
        </row>
        <row r="807">
          <cell r="C807">
            <v>4.665502</v>
          </cell>
          <cell r="M807">
            <v>4.856622999999999</v>
          </cell>
        </row>
        <row r="808">
          <cell r="C808">
            <v>19.177575999999998</v>
          </cell>
          <cell r="M808">
            <v>19.94464</v>
          </cell>
        </row>
        <row r="809">
          <cell r="C809">
            <v>43.592376999999999</v>
          </cell>
          <cell r="M809">
            <v>43.592376999999999</v>
          </cell>
        </row>
        <row r="810">
          <cell r="C810">
            <v>11.862698999999999</v>
          </cell>
          <cell r="M810">
            <v>12.337191000000001</v>
          </cell>
        </row>
        <row r="811">
          <cell r="C811">
            <v>5.4734610000000004</v>
          </cell>
          <cell r="M811">
            <v>5.6924099999999997</v>
          </cell>
        </row>
        <row r="812">
          <cell r="C812">
            <v>1.681055</v>
          </cell>
          <cell r="M812">
            <v>1.7482829999999998</v>
          </cell>
        </row>
        <row r="813">
          <cell r="C813">
            <v>9.7814399999999999</v>
          </cell>
          <cell r="M813">
            <v>16.661524999999997</v>
          </cell>
        </row>
        <row r="814">
          <cell r="C814">
            <v>15.199707999999998</v>
          </cell>
          <cell r="M814">
            <v>15.774915</v>
          </cell>
        </row>
        <row r="815">
          <cell r="C815">
            <v>3.4536919999999998</v>
          </cell>
          <cell r="M815">
            <v>3.5918699999999997</v>
          </cell>
        </row>
        <row r="816">
          <cell r="C816">
            <v>32.088934999999999</v>
          </cell>
          <cell r="M816">
            <v>33.372174999999999</v>
          </cell>
        </row>
        <row r="822">
          <cell r="C822">
            <v>1350.63317542</v>
          </cell>
          <cell r="E822">
            <v>0.65666238334787075</v>
          </cell>
          <cell r="M822">
            <v>1438.0775800700003</v>
          </cell>
          <cell r="O822">
            <v>0.65467956183154752</v>
          </cell>
        </row>
        <row r="828">
          <cell r="C828">
            <v>921.08793185000002</v>
          </cell>
          <cell r="M828">
            <v>979.96230648000005</v>
          </cell>
        </row>
        <row r="829">
          <cell r="C829">
            <v>278.16855542000002</v>
          </cell>
          <cell r="M829">
            <v>295.94861656</v>
          </cell>
        </row>
        <row r="830">
          <cell r="C830">
            <v>1.8596889999999999</v>
          </cell>
          <cell r="M830">
            <v>1.9340759999999999</v>
          </cell>
        </row>
        <row r="833">
          <cell r="C833">
            <v>4.6619589999999995</v>
          </cell>
          <cell r="M833">
            <v>4.8529349999999996</v>
          </cell>
        </row>
        <row r="834">
          <cell r="C834">
            <v>19.163581999999998</v>
          </cell>
          <cell r="M834">
            <v>19.930084999999998</v>
          </cell>
        </row>
        <row r="835">
          <cell r="C835">
            <v>43.560564999999997</v>
          </cell>
          <cell r="M835">
            <v>43.560564999999997</v>
          </cell>
        </row>
        <row r="836">
          <cell r="C836">
            <v>11.854246999999999</v>
          </cell>
          <cell r="M836">
            <v>12.328396999999999</v>
          </cell>
        </row>
        <row r="837">
          <cell r="C837">
            <v>5.4694149999999997</v>
          </cell>
          <cell r="M837">
            <v>5.6882009999999994</v>
          </cell>
        </row>
        <row r="838">
          <cell r="C838">
            <v>1.6798279999999999</v>
          </cell>
          <cell r="M838">
            <v>1.7470080000000001</v>
          </cell>
        </row>
        <row r="839">
          <cell r="C839">
            <v>9.7743079999999996</v>
          </cell>
          <cell r="M839">
            <v>16.649366000000001</v>
          </cell>
        </row>
        <row r="840">
          <cell r="C840">
            <v>15.188625999999999</v>
          </cell>
          <cell r="M840">
            <v>15.763415000000002</v>
          </cell>
        </row>
        <row r="841">
          <cell r="C841">
            <v>3.4511950000000002</v>
          </cell>
          <cell r="M841">
            <v>3.5892729999999995</v>
          </cell>
        </row>
        <row r="842">
          <cell r="C842">
            <v>32.065463999999992</v>
          </cell>
          <cell r="M842">
            <v>33.347763999999998</v>
          </cell>
        </row>
        <row r="848">
          <cell r="C848">
            <v>1349.6475442699998</v>
          </cell>
          <cell r="E848">
            <v>0.65714193588201864</v>
          </cell>
          <cell r="M848">
            <v>1437.0281230399999</v>
          </cell>
          <cell r="O848">
            <v>0.65515767221612953</v>
          </cell>
        </row>
        <row r="854">
          <cell r="C854">
            <v>920.72021837</v>
          </cell>
          <cell r="M854">
            <v>979.57108937999999</v>
          </cell>
        </row>
        <row r="855">
          <cell r="C855">
            <v>278.05750595000001</v>
          </cell>
          <cell r="M855">
            <v>295.83046898999999</v>
          </cell>
        </row>
        <row r="856">
          <cell r="C856">
            <v>1.8589449999999998</v>
          </cell>
          <cell r="M856">
            <v>1.933303</v>
          </cell>
        </row>
        <row r="859">
          <cell r="C859">
            <v>4.6601079999999993</v>
          </cell>
          <cell r="M859">
            <v>4.8510080000000002</v>
          </cell>
        </row>
        <row r="860">
          <cell r="C860">
            <v>19.155930999999999</v>
          </cell>
          <cell r="M860">
            <v>19.922128999999998</v>
          </cell>
        </row>
        <row r="861">
          <cell r="C861">
            <v>43.543174</v>
          </cell>
          <cell r="M861">
            <v>43.543174999999998</v>
          </cell>
        </row>
        <row r="862">
          <cell r="C862">
            <v>11.849443999999998</v>
          </cell>
          <cell r="M862">
            <v>12.323432999999998</v>
          </cell>
        </row>
        <row r="863">
          <cell r="C863">
            <v>5.4672619999999998</v>
          </cell>
          <cell r="M863">
            <v>5.685962</v>
          </cell>
        </row>
        <row r="864">
          <cell r="C864">
            <v>1.6791559999999999</v>
          </cell>
          <cell r="M864">
            <v>1.746308</v>
          </cell>
        </row>
        <row r="865">
          <cell r="C865">
            <v>9.7704000000000004</v>
          </cell>
          <cell r="M865">
            <v>16.642720000000001</v>
          </cell>
        </row>
        <row r="866">
          <cell r="C866">
            <v>15.182637999999997</v>
          </cell>
          <cell r="M866">
            <v>15.757198999999998</v>
          </cell>
        </row>
        <row r="867">
          <cell r="C867">
            <v>3.4498059999999997</v>
          </cell>
          <cell r="M867">
            <v>3.5878299999999999</v>
          </cell>
        </row>
        <row r="868">
          <cell r="C868">
            <v>32.052697000000002</v>
          </cell>
          <cell r="M868">
            <v>33.334485999999998</v>
          </cell>
        </row>
        <row r="874">
          <cell r="C874">
            <v>1349.1088543199999</v>
          </cell>
          <cell r="E874">
            <v>0.65740432816819305</v>
          </cell>
          <cell r="M874">
            <v>1436.4545933699999</v>
          </cell>
          <cell r="O874">
            <v>0.65541925539827695</v>
          </cell>
        </row>
        <row r="881">
          <cell r="C881">
            <v>5951.6199040000001</v>
          </cell>
          <cell r="M881">
            <v>6200.8284597800002</v>
          </cell>
        </row>
        <row r="882">
          <cell r="C882">
            <v>1797.3892110100001</v>
          </cell>
          <cell r="M882">
            <v>1872.6501949999999</v>
          </cell>
        </row>
        <row r="884">
          <cell r="C884">
            <v>39.088142999999995</v>
          </cell>
          <cell r="M884">
            <v>40.651758999999998</v>
          </cell>
        </row>
        <row r="887">
          <cell r="C887">
            <v>90.950815000000006</v>
          </cell>
          <cell r="M887">
            <v>94.717639999999989</v>
          </cell>
        </row>
        <row r="888">
          <cell r="C888">
            <v>106.90098599999999</v>
          </cell>
          <cell r="M888">
            <v>111.176805</v>
          </cell>
        </row>
        <row r="889">
          <cell r="C889">
            <v>297.02405399999998</v>
          </cell>
          <cell r="M889">
            <v>308.905013</v>
          </cell>
        </row>
        <row r="890">
          <cell r="C890">
            <v>57.602773999999997</v>
          </cell>
          <cell r="M890">
            <v>59.906869999999998</v>
          </cell>
        </row>
        <row r="891">
          <cell r="C891">
            <v>54.640011999999999</v>
          </cell>
          <cell r="M891">
            <v>56.825643999999997</v>
          </cell>
        </row>
        <row r="892">
          <cell r="C892">
            <v>16.534697999999999</v>
          </cell>
          <cell r="M892">
            <v>17.208181</v>
          </cell>
        </row>
        <row r="893">
          <cell r="M893">
            <v>110.13263999999999</v>
          </cell>
        </row>
        <row r="894">
          <cell r="C894">
            <v>112.326898</v>
          </cell>
          <cell r="M894">
            <v>116.87167099999999</v>
          </cell>
        </row>
        <row r="895">
          <cell r="C895">
            <v>98.127663999999996</v>
          </cell>
          <cell r="M895">
            <v>102.05288399999999</v>
          </cell>
        </row>
        <row r="896">
          <cell r="C896">
            <v>403.97040599999997</v>
          </cell>
          <cell r="M896">
            <v>420.13737999999995</v>
          </cell>
        </row>
        <row r="902">
          <cell r="C902">
            <v>9199.5710280099993</v>
          </cell>
          <cell r="E902">
            <v>0.99999882540308194</v>
          </cell>
          <cell r="M902">
            <v>9692.3787787800011</v>
          </cell>
          <cell r="O902">
            <v>0.99999796698969612</v>
          </cell>
        </row>
        <row r="908">
          <cell r="C908">
            <v>5954.0397859999994</v>
          </cell>
          <cell r="M908">
            <v>6203.3497467100005</v>
          </cell>
        </row>
        <row r="909">
          <cell r="C909">
            <v>1798.1200153700001</v>
          </cell>
          <cell r="M909">
            <v>1873.4116239999998</v>
          </cell>
        </row>
        <row r="911">
          <cell r="C911">
            <v>39.104005000000001</v>
          </cell>
          <cell r="M911">
            <v>40.668256</v>
          </cell>
        </row>
        <row r="914">
          <cell r="C914">
            <v>90.985287999999997</v>
          </cell>
          <cell r="M914">
            <v>94.753546</v>
          </cell>
        </row>
        <row r="915">
          <cell r="C915">
            <v>106.944453</v>
          </cell>
          <cell r="M915">
            <v>111.22201</v>
          </cell>
        </row>
        <row r="916">
          <cell r="C916">
            <v>297.14460299999996</v>
          </cell>
          <cell r="M916">
            <v>309.03038399999997</v>
          </cell>
        </row>
        <row r="917">
          <cell r="C917">
            <v>57.626233999999997</v>
          </cell>
          <cell r="M917">
            <v>59.931269</v>
          </cell>
        </row>
        <row r="918">
          <cell r="C918">
            <v>54.660892000000004</v>
          </cell>
          <cell r="M918">
            <v>56.847358999999997</v>
          </cell>
        </row>
        <row r="919">
          <cell r="C919">
            <v>16.541419999999999</v>
          </cell>
          <cell r="M919">
            <v>17.215176999999997</v>
          </cell>
        </row>
        <row r="920">
          <cell r="M920">
            <v>110.17742</v>
          </cell>
        </row>
        <row r="921">
          <cell r="C921">
            <v>112.38560999999999</v>
          </cell>
          <cell r="M921">
            <v>116.93275299999999</v>
          </cell>
        </row>
        <row r="922">
          <cell r="C922">
            <v>98.16790899999998</v>
          </cell>
          <cell r="M922">
            <v>102.09465900000001</v>
          </cell>
        </row>
        <row r="923">
          <cell r="C923">
            <v>404.153165</v>
          </cell>
          <cell r="M923">
            <v>420.30382900000006</v>
          </cell>
        </row>
        <row r="929">
          <cell r="C929">
            <v>9203.3747153700006</v>
          </cell>
          <cell r="E929">
            <v>0.99958554411753053</v>
          </cell>
          <cell r="M929">
            <v>9696.3513727100017</v>
          </cell>
          <cell r="O929">
            <v>0.99958829690490314</v>
          </cell>
        </row>
        <row r="935">
          <cell r="C935">
            <v>5951.097565</v>
          </cell>
          <cell r="M935">
            <v>6200.2842362399997</v>
          </cell>
        </row>
        <row r="936">
          <cell r="C936">
            <v>1797.2314646300001</v>
          </cell>
          <cell r="M936">
            <v>1872.4858389999999</v>
          </cell>
        </row>
        <row r="938">
          <cell r="C938">
            <v>39.084882999999998</v>
          </cell>
          <cell r="M938">
            <v>40.648368999999995</v>
          </cell>
        </row>
        <row r="941">
          <cell r="C941">
            <v>90.941913999999997</v>
          </cell>
          <cell r="M941">
            <v>94.70837499999999</v>
          </cell>
        </row>
        <row r="942">
          <cell r="C942">
            <v>106.891604</v>
          </cell>
          <cell r="M942">
            <v>111.167047</v>
          </cell>
        </row>
        <row r="943">
          <cell r="C943">
            <v>296.99784799999998</v>
          </cell>
          <cell r="M943">
            <v>308.87775899999997</v>
          </cell>
        </row>
        <row r="944">
          <cell r="C944">
            <v>57.597709999999999</v>
          </cell>
          <cell r="M944">
            <v>59.901602999999994</v>
          </cell>
        </row>
        <row r="945">
          <cell r="C945">
            <v>54.637131999999994</v>
          </cell>
          <cell r="M945">
            <v>56.822648999999998</v>
          </cell>
        </row>
        <row r="946">
          <cell r="C946">
            <v>16.533245000000001</v>
          </cell>
          <cell r="M946">
            <v>17.206669999999999</v>
          </cell>
        </row>
        <row r="947">
          <cell r="M947">
            <v>110.12298</v>
          </cell>
        </row>
        <row r="948">
          <cell r="C948">
            <v>112.318129</v>
          </cell>
          <cell r="M948">
            <v>116.86254899999999</v>
          </cell>
        </row>
        <row r="949">
          <cell r="C949">
            <v>98.119416999999999</v>
          </cell>
          <cell r="M949">
            <v>102.04419799999999</v>
          </cell>
        </row>
        <row r="950">
          <cell r="C950">
            <v>403.93632299999996</v>
          </cell>
          <cell r="M950">
            <v>420.09957199999997</v>
          </cell>
        </row>
        <row r="956">
          <cell r="C956">
            <v>9198.7741256299996</v>
          </cell>
          <cell r="E956">
            <v>1.000085442304524</v>
          </cell>
          <cell r="M956">
            <v>9691.536571239998</v>
          </cell>
          <cell r="O956">
            <v>1.0000848800335369</v>
          </cell>
        </row>
        <row r="962">
          <cell r="C962">
            <v>5951.1877369999993</v>
          </cell>
          <cell r="M962">
            <v>6200.3782561600001</v>
          </cell>
        </row>
        <row r="963">
          <cell r="C963">
            <v>1797.25869657</v>
          </cell>
          <cell r="M963">
            <v>1872.5142329999999</v>
          </cell>
        </row>
        <row r="965">
          <cell r="C965">
            <v>39.085318000000001</v>
          </cell>
          <cell r="M965">
            <v>40.648820999999998</v>
          </cell>
        </row>
        <row r="968">
          <cell r="C968">
            <v>90.94259799999999</v>
          </cell>
          <cell r="M968">
            <v>94.709086999999982</v>
          </cell>
        </row>
        <row r="969">
          <cell r="C969">
            <v>106.893225</v>
          </cell>
          <cell r="M969">
            <v>111.16873299999999</v>
          </cell>
        </row>
        <row r="970">
          <cell r="C970">
            <v>297.00308899999999</v>
          </cell>
          <cell r="M970">
            <v>308.88320999999996</v>
          </cell>
        </row>
        <row r="971">
          <cell r="C971">
            <v>57.598568999999998</v>
          </cell>
          <cell r="M971">
            <v>59.902495999999999</v>
          </cell>
        </row>
        <row r="972">
          <cell r="C972">
            <v>54.637851999999995</v>
          </cell>
          <cell r="M972">
            <v>56.823397</v>
          </cell>
        </row>
        <row r="973">
          <cell r="C973">
            <v>16.533497000000001</v>
          </cell>
          <cell r="M973">
            <v>17.206930999999997</v>
          </cell>
        </row>
        <row r="974">
          <cell r="M974">
            <v>110.12464</v>
          </cell>
        </row>
        <row r="975">
          <cell r="C975">
            <v>112.31948299999999</v>
          </cell>
          <cell r="M975">
            <v>116.863957</v>
          </cell>
        </row>
        <row r="976">
          <cell r="C976">
            <v>98.120122999999992</v>
          </cell>
          <cell r="M976">
            <v>102.04521399999999</v>
          </cell>
        </row>
        <row r="977">
          <cell r="C977">
            <v>403.94075700000002</v>
          </cell>
          <cell r="M977">
            <v>420.10452299999992</v>
          </cell>
        </row>
        <row r="983">
          <cell r="C983">
            <v>9198.9092115700005</v>
          </cell>
          <cell r="E983">
            <v>1.0000707617905751</v>
          </cell>
          <cell r="M983">
            <v>9691.6796541599997</v>
          </cell>
          <cell r="O983">
            <v>1.0000700810393131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каз 2021"/>
      <sheetName val="Приказ 2021 прил3 (оценка)"/>
      <sheetName val="Приказ 2021 прил3 предельные"/>
      <sheetName val="Приказ 2022"/>
      <sheetName val="Приказ 2022 прил3 (оценка)"/>
      <sheetName val="Приказ 2022 прил3 предельные"/>
      <sheetName val="002"/>
      <sheetName val="008"/>
      <sheetName val="009"/>
      <sheetName val="010"/>
      <sheetName val="014"/>
      <sheetName val="016"/>
      <sheetName val="017"/>
      <sheetName val="020"/>
      <sheetName val="021"/>
      <sheetName val="023"/>
      <sheetName val="024"/>
      <sheetName val="025"/>
      <sheetName val="026"/>
      <sheetName val="028"/>
      <sheetName val="035"/>
      <sheetName val="036"/>
      <sheetName val="037"/>
      <sheetName val="039"/>
      <sheetName val="044"/>
      <sheetName val="050"/>
      <sheetName val="057"/>
      <sheetName val="058"/>
      <sheetName val="061"/>
      <sheetName val="062"/>
      <sheetName val="063"/>
      <sheetName val="065"/>
      <sheetName val="069"/>
      <sheetName val="080"/>
      <sheetName val="082"/>
      <sheetName val="085"/>
      <sheetName val="087"/>
      <sheetName val="089"/>
      <sheetName val="090"/>
      <sheetName val="095"/>
      <sheetName val="097"/>
      <sheetName val="099"/>
      <sheetName val="100"/>
      <sheetName val="101"/>
      <sheetName val="102"/>
      <sheetName val="103"/>
      <sheetName val="105"/>
      <sheetName val="108"/>
      <sheetName val="109"/>
      <sheetName val="110"/>
      <sheetName val="111"/>
      <sheetName val="114"/>
      <sheetName val="115"/>
      <sheetName val="116"/>
      <sheetName val="117"/>
      <sheetName val="118"/>
      <sheetName val="119"/>
      <sheetName val="120"/>
      <sheetName val="124"/>
      <sheetName val="125"/>
      <sheetName val="126"/>
      <sheetName val="127"/>
      <sheetName val="128"/>
      <sheetName val="130"/>
      <sheetName val="131"/>
      <sheetName val="132"/>
      <sheetName val="133"/>
      <sheetName val="134"/>
      <sheetName val="135"/>
      <sheetName val="137"/>
      <sheetName val="139"/>
      <sheetName val="140"/>
      <sheetName val="141"/>
      <sheetName val="142"/>
      <sheetName val="143"/>
      <sheetName val="145"/>
      <sheetName val="146"/>
      <sheetName val="147"/>
      <sheetName val="СВОД"/>
      <sheetName val="ЦБ"/>
      <sheetName val="ЦДиК"/>
      <sheetName val="Итого"/>
      <sheetName val="Б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44">
          <cell r="B44">
            <v>45308.480592</v>
          </cell>
          <cell r="M44">
            <v>47120.817666999996</v>
          </cell>
        </row>
        <row r="45">
          <cell r="B45">
            <v>13683.161139</v>
          </cell>
          <cell r="M45">
            <v>14230.486934999999</v>
          </cell>
        </row>
        <row r="46">
          <cell r="B46">
            <v>4848.6214110000001</v>
          </cell>
        </row>
        <row r="47">
          <cell r="B47">
            <v>18136.497111000001</v>
          </cell>
          <cell r="M47">
            <v>18861.362399999998</v>
          </cell>
        </row>
        <row r="48">
          <cell r="B48">
            <v>3405.6370729999999</v>
          </cell>
          <cell r="M48">
            <v>3542.3231299999998</v>
          </cell>
        </row>
        <row r="49">
          <cell r="B49">
            <v>3869.0539829999998</v>
          </cell>
          <cell r="M49">
            <v>3802.4371039999996</v>
          </cell>
        </row>
        <row r="52">
          <cell r="B52">
            <v>18.505527000000001</v>
          </cell>
          <cell r="M52">
            <v>19.245747999999999</v>
          </cell>
        </row>
        <row r="53">
          <cell r="B53">
            <v>14010.961428999999</v>
          </cell>
          <cell r="M53">
            <v>14571.399885999999</v>
          </cell>
        </row>
        <row r="54">
          <cell r="B54">
            <v>25720.124721</v>
          </cell>
          <cell r="M54">
            <v>26748.929982999998</v>
          </cell>
        </row>
        <row r="55">
          <cell r="B55">
            <v>17233.116253999997</v>
          </cell>
          <cell r="M55">
            <v>17922.457713999996</v>
          </cell>
        </row>
        <row r="56">
          <cell r="B56">
            <v>2299.8668549999998</v>
          </cell>
          <cell r="M56">
            <v>2391.8568599999999</v>
          </cell>
        </row>
        <row r="57">
          <cell r="B57">
            <v>5876.4933586270008</v>
          </cell>
          <cell r="M57">
            <v>6112.0438029999996</v>
          </cell>
        </row>
        <row r="58">
          <cell r="B58">
            <v>18702.976122</v>
          </cell>
          <cell r="M58">
            <v>9944.3275489999996</v>
          </cell>
        </row>
        <row r="59">
          <cell r="B59">
            <v>12457.748756999998</v>
          </cell>
          <cell r="M59">
            <v>12510.204836000001</v>
          </cell>
        </row>
        <row r="60">
          <cell r="B60">
            <v>1312.2100989999999</v>
          </cell>
          <cell r="M60">
            <v>1364.6401329999999</v>
          </cell>
        </row>
        <row r="61">
          <cell r="B61">
            <v>5295.4013070000001</v>
          </cell>
          <cell r="M61">
            <v>5640.2813059999999</v>
          </cell>
        </row>
        <row r="65">
          <cell r="B65">
            <v>193527.14386362702</v>
          </cell>
          <cell r="D65">
            <v>0.31121654976958446</v>
          </cell>
          <cell r="M65">
            <v>186132.355003</v>
          </cell>
          <cell r="O65">
            <v>0.32638763958593248</v>
          </cell>
        </row>
        <row r="74">
          <cell r="B74">
            <v>20740.203520999999</v>
          </cell>
          <cell r="M74">
            <v>21569.810279999998</v>
          </cell>
        </row>
        <row r="75">
          <cell r="B75">
            <v>6263.5414629999996</v>
          </cell>
          <cell r="M75">
            <v>6514.0827049999998</v>
          </cell>
        </row>
        <row r="76">
          <cell r="B76">
            <v>2219.4833269999999</v>
          </cell>
        </row>
        <row r="77">
          <cell r="B77">
            <v>18136.497111000001</v>
          </cell>
          <cell r="M77">
            <v>18861.362399999998</v>
          </cell>
        </row>
        <row r="78">
          <cell r="B78">
            <v>1558.9479139999999</v>
          </cell>
          <cell r="M78">
            <v>1621.5176999999999</v>
          </cell>
        </row>
        <row r="79">
          <cell r="B79">
            <v>1771.0804799999999</v>
          </cell>
          <cell r="M79">
            <v>1740.5860299999999</v>
          </cell>
        </row>
        <row r="82">
          <cell r="B82">
            <v>8.4710909999999995</v>
          </cell>
          <cell r="M82">
            <v>8.8099349999999994</v>
          </cell>
        </row>
        <row r="83">
          <cell r="B83">
            <v>6413.5937189999995</v>
          </cell>
          <cell r="M83">
            <v>6670.1374679999999</v>
          </cell>
        </row>
        <row r="84">
          <cell r="B84">
            <v>11773.5263</v>
          </cell>
          <cell r="M84">
            <v>12244.468025</v>
          </cell>
        </row>
        <row r="85">
          <cell r="B85">
            <v>7888.5426179999995</v>
          </cell>
          <cell r="M85">
            <v>8204.1027670000003</v>
          </cell>
        </row>
        <row r="86">
          <cell r="B86">
            <v>1052.826748</v>
          </cell>
          <cell r="M86">
            <v>1094.8856799999999</v>
          </cell>
        </row>
        <row r="87">
          <cell r="B87">
            <v>2689.9967740000002</v>
          </cell>
          <cell r="M87">
            <v>2797.8212699999999</v>
          </cell>
        </row>
        <row r="88">
          <cell r="B88">
            <v>8561.4368479999994</v>
          </cell>
          <cell r="M88">
            <v>4552.0693300000003</v>
          </cell>
        </row>
        <row r="89">
          <cell r="B89">
            <v>5702.615828</v>
          </cell>
          <cell r="M89">
            <v>5726.6142679999994</v>
          </cell>
        </row>
        <row r="90">
          <cell r="B90">
            <v>600.67737599999998</v>
          </cell>
          <cell r="M90">
            <v>624.67144499999995</v>
          </cell>
        </row>
        <row r="91">
          <cell r="B91">
            <v>2424.1076189999999</v>
          </cell>
          <cell r="M91">
            <v>2581.9197679999993</v>
          </cell>
        </row>
        <row r="95">
          <cell r="B95">
            <v>98422.734813999996</v>
          </cell>
          <cell r="D95">
            <v>0.61255268017023512</v>
          </cell>
          <cell r="M95">
            <v>95430.634396999987</v>
          </cell>
          <cell r="O95">
            <v>0.66680841432193638</v>
          </cell>
        </row>
        <row r="104">
          <cell r="B104">
            <v>10478.680017999999</v>
          </cell>
          <cell r="M104">
            <v>10897.824149</v>
          </cell>
        </row>
        <row r="105">
          <cell r="B105">
            <v>3164.561365</v>
          </cell>
          <cell r="M105">
            <v>3291.1428929999997</v>
          </cell>
        </row>
        <row r="106">
          <cell r="B106">
            <v>1121.3608059999999</v>
          </cell>
        </row>
        <row r="107">
          <cell r="B107">
            <v>18136.497111000001</v>
          </cell>
          <cell r="M107">
            <v>18861.362399999998</v>
          </cell>
        </row>
        <row r="108">
          <cell r="B108">
            <v>787.63599999999997</v>
          </cell>
          <cell r="M108">
            <v>819.24795899999992</v>
          </cell>
        </row>
        <row r="109">
          <cell r="B109">
            <v>894.81193399999995</v>
          </cell>
          <cell r="M109">
            <v>879.40601900000001</v>
          </cell>
        </row>
        <row r="112">
          <cell r="B112">
            <v>4.2795670000000001</v>
          </cell>
          <cell r="M112">
            <v>4.4507490000000001</v>
          </cell>
        </row>
        <row r="113">
          <cell r="B113">
            <v>3240.3723279999999</v>
          </cell>
          <cell r="M113">
            <v>3369.9872209999999</v>
          </cell>
        </row>
        <row r="114">
          <cell r="B114">
            <v>5948.3979380000001</v>
          </cell>
          <cell r="M114">
            <v>6186.3343989999994</v>
          </cell>
        </row>
        <row r="115">
          <cell r="B115">
            <v>3985.6470829999998</v>
          </cell>
          <cell r="M115">
            <v>4145.0002989999994</v>
          </cell>
        </row>
        <row r="116">
          <cell r="B116">
            <v>531.90806599999996</v>
          </cell>
          <cell r="M116">
            <v>553.17706899999996</v>
          </cell>
        </row>
        <row r="117">
          <cell r="B117">
            <v>1359.0806699999998</v>
          </cell>
          <cell r="M117">
            <v>1413.5573850000001</v>
          </cell>
        </row>
        <row r="118">
          <cell r="B118">
            <v>4325.4808089999997</v>
          </cell>
          <cell r="M118">
            <v>2299.8663150000002</v>
          </cell>
        </row>
        <row r="119">
          <cell r="B119">
            <v>2881.1668629999999</v>
          </cell>
          <cell r="M119">
            <v>2893.2862919999998</v>
          </cell>
        </row>
        <row r="120">
          <cell r="B120">
            <v>303.54130699999996</v>
          </cell>
          <cell r="M120">
            <v>315.60560599999997</v>
          </cell>
        </row>
        <row r="121">
          <cell r="B121">
            <v>1224.6973900000003</v>
          </cell>
          <cell r="M121">
            <v>1304.450793</v>
          </cell>
        </row>
        <row r="125">
          <cell r="B125">
            <v>58699.953474000002</v>
          </cell>
          <cell r="D125">
            <v>1.025304390175674</v>
          </cell>
          <cell r="M125">
            <v>57546.79230500001</v>
          </cell>
          <cell r="O125">
            <v>1.0134274677014943</v>
          </cell>
        </row>
        <row r="134">
          <cell r="B134">
            <v>10885.447695999999</v>
          </cell>
          <cell r="M134">
            <v>11320.866778</v>
          </cell>
        </row>
        <row r="135">
          <cell r="B135">
            <v>3287.4052039999997</v>
          </cell>
          <cell r="M135">
            <v>3418.9017669999998</v>
          </cell>
        </row>
        <row r="136">
          <cell r="B136">
            <v>1164.8927719999999</v>
          </cell>
        </row>
        <row r="137">
          <cell r="B137">
            <v>18136.497111000001</v>
          </cell>
          <cell r="M137">
            <v>18861.362399999998</v>
          </cell>
        </row>
        <row r="138">
          <cell r="B138">
            <v>818.21085499999992</v>
          </cell>
          <cell r="M138">
            <v>851.04994299999998</v>
          </cell>
        </row>
        <row r="139">
          <cell r="B139">
            <v>929.54764299999988</v>
          </cell>
          <cell r="M139">
            <v>913.54254199999991</v>
          </cell>
        </row>
        <row r="142">
          <cell r="B142">
            <v>4.4461329999999997</v>
          </cell>
          <cell r="M142">
            <v>4.6239780000000001</v>
          </cell>
        </row>
        <row r="143">
          <cell r="B143">
            <v>3366.1603639999998</v>
          </cell>
          <cell r="M143">
            <v>3500.8067779999997</v>
          </cell>
        </row>
        <row r="144">
          <cell r="B144">
            <v>6179.3082850000001</v>
          </cell>
          <cell r="M144">
            <v>6426.4817619999994</v>
          </cell>
        </row>
        <row r="145">
          <cell r="B145">
            <v>4140.2686780000004</v>
          </cell>
          <cell r="M145">
            <v>4305.9049259999993</v>
          </cell>
        </row>
        <row r="146">
          <cell r="B146">
            <v>552.54349100000002</v>
          </cell>
          <cell r="M146">
            <v>574.64410899999996</v>
          </cell>
        </row>
        <row r="147">
          <cell r="B147">
            <v>1411.8388199999999</v>
          </cell>
          <cell r="M147">
            <v>1468.430267</v>
          </cell>
        </row>
        <row r="148">
          <cell r="B148">
            <v>4493.4106849999998</v>
          </cell>
          <cell r="M148">
            <v>2389.1431779999998</v>
          </cell>
        </row>
        <row r="149">
          <cell r="B149">
            <v>2992.9943019999996</v>
          </cell>
          <cell r="M149">
            <v>3005.6005500000001</v>
          </cell>
        </row>
        <row r="150">
          <cell r="B150">
            <v>315.24313599999999</v>
          </cell>
          <cell r="M150">
            <v>327.857506</v>
          </cell>
        </row>
        <row r="151">
          <cell r="B151">
            <v>1272.22299</v>
          </cell>
          <cell r="M151">
            <v>1355.0881119999999</v>
          </cell>
        </row>
        <row r="155">
          <cell r="B155">
            <v>60274.366819999988</v>
          </cell>
          <cell r="D155">
            <v>0.98406243199752319</v>
          </cell>
          <cell r="M155">
            <v>59048.544404</v>
          </cell>
          <cell r="O155">
            <v>0.98700705645255471</v>
          </cell>
        </row>
        <row r="164">
          <cell r="B164">
            <v>12198.443325999999</v>
          </cell>
          <cell r="M164">
            <v>12686.377069</v>
          </cell>
        </row>
        <row r="165">
          <cell r="B165">
            <v>3683.9298839999997</v>
          </cell>
          <cell r="M165">
            <v>3831.285875</v>
          </cell>
        </row>
        <row r="166">
          <cell r="B166">
            <v>1305.3983989999999</v>
          </cell>
        </row>
        <row r="167">
          <cell r="B167">
            <v>18136.497111000001</v>
          </cell>
          <cell r="M167">
            <v>18861.362399999998</v>
          </cell>
        </row>
        <row r="168">
          <cell r="B168">
            <v>916.90235199999995</v>
          </cell>
          <cell r="M168">
            <v>953.70244700000001</v>
          </cell>
        </row>
        <row r="169">
          <cell r="B169">
            <v>1041.668625</v>
          </cell>
          <cell r="M169">
            <v>1023.732905</v>
          </cell>
        </row>
        <row r="172">
          <cell r="B172">
            <v>4.9827149999999998</v>
          </cell>
          <cell r="M172">
            <v>5.182023</v>
          </cell>
        </row>
        <row r="173">
          <cell r="B173">
            <v>3772.1828309999996</v>
          </cell>
          <cell r="M173">
            <v>3923.0701439999998</v>
          </cell>
        </row>
        <row r="174">
          <cell r="B174">
            <v>6924.6519079999998</v>
          </cell>
          <cell r="M174">
            <v>7201.6367409999993</v>
          </cell>
        </row>
        <row r="175">
          <cell r="B175">
            <v>4639.710881</v>
          </cell>
          <cell r="M175">
            <v>4825.2781489999998</v>
          </cell>
        </row>
        <row r="176">
          <cell r="B176">
            <v>619.19522699999993</v>
          </cell>
          <cell r="M176">
            <v>643.96177899999998</v>
          </cell>
        </row>
        <row r="177">
          <cell r="B177">
            <v>1582.133186</v>
          </cell>
          <cell r="M177">
            <v>1645.550628</v>
          </cell>
        </row>
        <row r="178">
          <cell r="B178">
            <v>5035.4640249999993</v>
          </cell>
          <cell r="M178">
            <v>2677.3193039999996</v>
          </cell>
        </row>
        <row r="179">
          <cell r="B179">
            <v>3354.001248</v>
          </cell>
          <cell r="M179">
            <v>3368.13292</v>
          </cell>
        </row>
        <row r="180">
          <cell r="B180">
            <v>353.26353899999998</v>
          </cell>
          <cell r="M180">
            <v>367.40317999999996</v>
          </cell>
        </row>
        <row r="181">
          <cell r="B181">
            <v>1425.6826359999998</v>
          </cell>
          <cell r="M181">
            <v>1518.5375370000002</v>
          </cell>
        </row>
        <row r="185">
          <cell r="B185">
            <v>65357.10822899999</v>
          </cell>
          <cell r="D185">
            <v>1.113142119830187</v>
          </cell>
          <cell r="M185">
            <v>63895.865111999992</v>
          </cell>
          <cell r="O185">
            <v>1.1043320233056524</v>
          </cell>
        </row>
        <row r="194">
          <cell r="B194">
            <v>12198.443325999999</v>
          </cell>
          <cell r="M194">
            <v>12686.377069</v>
          </cell>
        </row>
        <row r="195">
          <cell r="B195">
            <v>3683.9298839999997</v>
          </cell>
          <cell r="M195">
            <v>3831.285875</v>
          </cell>
        </row>
        <row r="196">
          <cell r="B196">
            <v>1305.2783989999998</v>
          </cell>
        </row>
        <row r="197">
          <cell r="B197">
            <v>18136.497111000001</v>
          </cell>
          <cell r="M197">
            <v>18861.362399999998</v>
          </cell>
        </row>
        <row r="198">
          <cell r="B198">
            <v>916.90235199999995</v>
          </cell>
          <cell r="M198">
            <v>953.70244700000001</v>
          </cell>
        </row>
        <row r="199">
          <cell r="B199">
            <v>1041.668625</v>
          </cell>
          <cell r="M199">
            <v>1023.732905</v>
          </cell>
        </row>
        <row r="202">
          <cell r="B202">
            <v>4.9827149999999998</v>
          </cell>
          <cell r="M202">
            <v>5.182023</v>
          </cell>
        </row>
        <row r="203">
          <cell r="B203">
            <v>3772.1828309999996</v>
          </cell>
          <cell r="M203">
            <v>3923.0701439999998</v>
          </cell>
        </row>
        <row r="204">
          <cell r="B204">
            <v>6924.7819079999999</v>
          </cell>
          <cell r="M204">
            <v>7201.6367409999993</v>
          </cell>
        </row>
        <row r="205">
          <cell r="B205">
            <v>4639.710881</v>
          </cell>
          <cell r="M205">
            <v>4825.2781489999998</v>
          </cell>
        </row>
        <row r="206">
          <cell r="B206">
            <v>619.19522699999993</v>
          </cell>
          <cell r="M206">
            <v>644.23177899999996</v>
          </cell>
        </row>
        <row r="207">
          <cell r="B207">
            <v>1582.133186</v>
          </cell>
          <cell r="M207">
            <v>1645.550628</v>
          </cell>
        </row>
        <row r="208">
          <cell r="B208">
            <v>5035.4640249999993</v>
          </cell>
          <cell r="M208">
            <v>2677.3193039999996</v>
          </cell>
        </row>
        <row r="209">
          <cell r="B209">
            <v>3354.0172480000001</v>
          </cell>
          <cell r="M209">
            <v>3368.13292</v>
          </cell>
        </row>
        <row r="210">
          <cell r="B210">
            <v>353.26353899999998</v>
          </cell>
          <cell r="M210">
            <v>367.40317999999996</v>
          </cell>
        </row>
        <row r="211">
          <cell r="B211">
            <v>1425.7426359999995</v>
          </cell>
          <cell r="M211">
            <v>1518.5375370000002</v>
          </cell>
        </row>
        <row r="215">
          <cell r="B215">
            <v>65357.194228999986</v>
          </cell>
          <cell r="D215">
            <v>1.1131408081119696</v>
          </cell>
          <cell r="M215">
            <v>63896.135111999996</v>
          </cell>
          <cell r="O215">
            <v>1.1063389025970045</v>
          </cell>
        </row>
        <row r="224">
          <cell r="B224">
            <v>12779.308227</v>
          </cell>
          <cell r="M224">
            <v>13290.483318999999</v>
          </cell>
        </row>
        <row r="225">
          <cell r="B225">
            <v>3859.3510849999998</v>
          </cell>
          <cell r="M225">
            <v>4013.725962</v>
          </cell>
        </row>
        <row r="226">
          <cell r="B226">
            <v>1367.5609249999998</v>
          </cell>
        </row>
        <row r="227">
          <cell r="B227">
            <v>18136.497111000001</v>
          </cell>
          <cell r="M227">
            <v>18861.362399999998</v>
          </cell>
        </row>
        <row r="228">
          <cell r="B228">
            <v>960.56386199999997</v>
          </cell>
          <cell r="M228">
            <v>999.11632099999997</v>
          </cell>
        </row>
        <row r="229">
          <cell r="B229">
            <v>1091.271338</v>
          </cell>
          <cell r="M229">
            <v>1072.482638</v>
          </cell>
        </row>
        <row r="232">
          <cell r="B232">
            <v>5.2194769999999995</v>
          </cell>
          <cell r="M232">
            <v>5.4282560000000002</v>
          </cell>
        </row>
        <row r="233">
          <cell r="B233">
            <v>3951.8085229999997</v>
          </cell>
          <cell r="M233">
            <v>4109.8808629999994</v>
          </cell>
        </row>
        <row r="234">
          <cell r="B234">
            <v>7254.3933399999996</v>
          </cell>
          <cell r="M234">
            <v>7544.5678849999995</v>
          </cell>
        </row>
        <row r="235">
          <cell r="B235">
            <v>4860.6452319999989</v>
          </cell>
          <cell r="M235">
            <v>5055.0509590000001</v>
          </cell>
        </row>
        <row r="236">
          <cell r="B236">
            <v>648.67742299999998</v>
          </cell>
          <cell r="M236">
            <v>674.62320199999999</v>
          </cell>
        </row>
        <row r="237">
          <cell r="B237">
            <v>1657.472023</v>
          </cell>
          <cell r="M237">
            <v>1723.9093089999999</v>
          </cell>
        </row>
        <row r="238">
          <cell r="B238">
            <v>5275.1533139999992</v>
          </cell>
          <cell r="M238">
            <v>2804.8084909999998</v>
          </cell>
        </row>
        <row r="239">
          <cell r="B239">
            <v>3513.7385939999999</v>
          </cell>
          <cell r="M239">
            <v>3528.5182039999995</v>
          </cell>
        </row>
        <row r="240">
          <cell r="B240">
            <v>370.13649899999996</v>
          </cell>
          <cell r="M240">
            <v>384.898124</v>
          </cell>
        </row>
        <row r="241">
          <cell r="B241">
            <v>1493.6691099999998</v>
          </cell>
          <cell r="M241">
            <v>1590.8482329999997</v>
          </cell>
        </row>
        <row r="245">
          <cell r="B245">
            <v>67605.752416999996</v>
          </cell>
          <cell r="D245">
            <v>0.89175695624445317</v>
          </cell>
          <cell r="M245">
            <v>66040.341493999993</v>
          </cell>
          <cell r="O245">
            <v>0.85705704603514721</v>
          </cell>
        </row>
        <row r="254">
          <cell r="B254">
            <v>11299.016281</v>
          </cell>
          <cell r="M254">
            <v>11750.976011999999</v>
          </cell>
        </row>
        <row r="255">
          <cell r="B255">
            <v>3412.302917</v>
          </cell>
          <cell r="M255">
            <v>3548.7947559999998</v>
          </cell>
        </row>
        <row r="256">
          <cell r="B256">
            <v>1209.0578959999998</v>
          </cell>
        </row>
        <row r="257">
          <cell r="B257">
            <v>18136.497111000001</v>
          </cell>
          <cell r="M257">
            <v>18861.362399999998</v>
          </cell>
        </row>
        <row r="258">
          <cell r="B258">
            <v>849.29698499999995</v>
          </cell>
          <cell r="M258">
            <v>883.38372199999992</v>
          </cell>
        </row>
        <row r="259">
          <cell r="B259">
            <v>964.86357599999997</v>
          </cell>
          <cell r="M259">
            <v>948.25105799999994</v>
          </cell>
        </row>
        <row r="262">
          <cell r="B262">
            <v>4.6150789999999997</v>
          </cell>
          <cell r="M262">
            <v>4.7996819999999998</v>
          </cell>
        </row>
        <row r="263">
          <cell r="B263">
            <v>3494.0495510000001</v>
          </cell>
          <cell r="M263">
            <v>3633.8115330000001</v>
          </cell>
        </row>
        <row r="264">
          <cell r="B264">
            <v>6414.078313</v>
          </cell>
          <cell r="M264">
            <v>6670.6405049999994</v>
          </cell>
        </row>
        <row r="265">
          <cell r="B265">
            <v>4297.5937159999994</v>
          </cell>
          <cell r="M265">
            <v>4469.497460999999</v>
          </cell>
        </row>
        <row r="266">
          <cell r="B266">
            <v>573.53771099999994</v>
          </cell>
          <cell r="M266">
            <v>596.47805599999992</v>
          </cell>
        </row>
        <row r="267">
          <cell r="B267">
            <v>1465.4682599999999</v>
          </cell>
          <cell r="M267">
            <v>1524.2197629999998</v>
          </cell>
        </row>
        <row r="268">
          <cell r="B268">
            <v>4664.241833</v>
          </cell>
          <cell r="M268">
            <v>2479.9134479999998</v>
          </cell>
        </row>
        <row r="269">
          <cell r="B269">
            <v>3106.6993889999999</v>
          </cell>
          <cell r="M269">
            <v>3119.7912569999999</v>
          </cell>
        </row>
        <row r="270">
          <cell r="B270">
            <v>327.222938</v>
          </cell>
          <cell r="M270">
            <v>340.313537</v>
          </cell>
        </row>
        <row r="271">
          <cell r="B271">
            <v>1320.5628179999997</v>
          </cell>
          <cell r="M271">
            <v>1406.5718379999998</v>
          </cell>
        </row>
        <row r="275">
          <cell r="B275">
            <v>61875.339995000002</v>
          </cell>
          <cell r="D275">
            <v>1.0059167352458924</v>
          </cell>
          <cell r="M275">
            <v>60575.367287000001</v>
          </cell>
          <cell r="O275">
            <v>1.0218774193596083</v>
          </cell>
        </row>
        <row r="284">
          <cell r="B284">
            <v>12198.443325999999</v>
          </cell>
          <cell r="M284">
            <v>12686.381366</v>
          </cell>
        </row>
        <row r="285">
          <cell r="B285">
            <v>3683.9298839999997</v>
          </cell>
          <cell r="M285">
            <v>3831.2871729999997</v>
          </cell>
        </row>
        <row r="286">
          <cell r="B286">
            <v>1305.3983989999999</v>
          </cell>
        </row>
        <row r="287">
          <cell r="B287">
            <v>18136.497111000001</v>
          </cell>
          <cell r="M287">
            <v>18861.362399999998</v>
          </cell>
        </row>
        <row r="288">
          <cell r="B288">
            <v>916.90317099999993</v>
          </cell>
          <cell r="M288">
            <v>953.7032989999999</v>
          </cell>
        </row>
        <row r="289">
          <cell r="B289">
            <v>1041.6689959999999</v>
          </cell>
          <cell r="M289">
            <v>1023.733061</v>
          </cell>
        </row>
        <row r="292">
          <cell r="B292">
            <v>4.9827149999999998</v>
          </cell>
          <cell r="M292">
            <v>5.182023</v>
          </cell>
        </row>
        <row r="293">
          <cell r="B293">
            <v>3772.1841429999999</v>
          </cell>
          <cell r="M293">
            <v>3923.071508</v>
          </cell>
        </row>
        <row r="294">
          <cell r="B294">
            <v>6924.6519079999998</v>
          </cell>
          <cell r="M294">
            <v>7201.6392390000001</v>
          </cell>
        </row>
        <row r="295">
          <cell r="B295">
            <v>4639.7119729999995</v>
          </cell>
          <cell r="M295">
            <v>4825.2798269999994</v>
          </cell>
        </row>
        <row r="296">
          <cell r="B296">
            <v>619.19522699999993</v>
          </cell>
          <cell r="M296">
            <v>643.96177899999998</v>
          </cell>
        </row>
        <row r="297">
          <cell r="B297">
            <v>1582.1337729999998</v>
          </cell>
          <cell r="M297">
            <v>1645.5512389999999</v>
          </cell>
        </row>
        <row r="298">
          <cell r="B298">
            <v>5035.4651579999991</v>
          </cell>
          <cell r="M298">
            <v>2677.319947</v>
          </cell>
        </row>
        <row r="299">
          <cell r="B299">
            <v>3354.0019299999999</v>
          </cell>
          <cell r="M299">
            <v>3368.134012</v>
          </cell>
        </row>
        <row r="300">
          <cell r="B300">
            <v>353.26353899999998</v>
          </cell>
          <cell r="M300">
            <v>367.40317999999996</v>
          </cell>
        </row>
        <row r="301">
          <cell r="B301">
            <v>1425.6826359999998</v>
          </cell>
          <cell r="M301">
            <v>1518.5379990000001</v>
          </cell>
        </row>
        <row r="305">
          <cell r="B305">
            <v>65357.114335999999</v>
          </cell>
          <cell r="D305">
            <v>1.1131421688231862</v>
          </cell>
          <cell r="M305">
            <v>63895.890062999999</v>
          </cell>
          <cell r="O305">
            <v>1.10594092875654</v>
          </cell>
        </row>
        <row r="314">
          <cell r="B314">
            <v>15857.974849</v>
          </cell>
          <cell r="M314">
            <v>16492.291079999999</v>
          </cell>
        </row>
        <row r="315">
          <cell r="B315">
            <v>4789.1084039999996</v>
          </cell>
          <cell r="M315">
            <v>4980.6719059999996</v>
          </cell>
        </row>
        <row r="316">
          <cell r="B316">
            <v>1697.0185029999998</v>
          </cell>
        </row>
        <row r="317">
          <cell r="B317">
            <v>18136.497111000001</v>
          </cell>
          <cell r="M317">
            <v>18861.362399999998</v>
          </cell>
        </row>
        <row r="318">
          <cell r="B318">
            <v>1191.9736309999998</v>
          </cell>
          <cell r="M318">
            <v>1239.8137769999998</v>
          </cell>
        </row>
        <row r="319">
          <cell r="B319">
            <v>1354.1692969999999</v>
          </cell>
          <cell r="M319">
            <v>1330.8534869999999</v>
          </cell>
        </row>
        <row r="322">
          <cell r="B322">
            <v>6.4770529999999997</v>
          </cell>
          <cell r="M322">
            <v>6.7361360000000001</v>
          </cell>
        </row>
        <row r="323">
          <cell r="B323">
            <v>4903.8379420000001</v>
          </cell>
          <cell r="M323">
            <v>5099.9914589999998</v>
          </cell>
        </row>
        <row r="324">
          <cell r="B324">
            <v>9002.0451039999989</v>
          </cell>
          <cell r="M324">
            <v>9362.1282439999995</v>
          </cell>
        </row>
        <row r="325">
          <cell r="B325">
            <v>6031.5973089999998</v>
          </cell>
          <cell r="M325">
            <v>6272.8622819999991</v>
          </cell>
        </row>
        <row r="326">
          <cell r="B326">
            <v>804.95581099999993</v>
          </cell>
          <cell r="M326">
            <v>837.15240999999992</v>
          </cell>
        </row>
        <row r="327">
          <cell r="B327">
            <v>2056.7732879999999</v>
          </cell>
          <cell r="M327">
            <v>2139.215968</v>
          </cell>
        </row>
        <row r="328">
          <cell r="B328">
            <v>6545.9569679999995</v>
          </cell>
          <cell r="M328">
            <v>3480.5159249999997</v>
          </cell>
        </row>
        <row r="329">
          <cell r="B329">
            <v>4360.2196299999996</v>
          </cell>
          <cell r="M329">
            <v>4378.5728659999995</v>
          </cell>
        </row>
        <row r="330">
          <cell r="B330">
            <v>459.281971</v>
          </cell>
          <cell r="M330">
            <v>477.624076</v>
          </cell>
        </row>
        <row r="331">
          <cell r="B331">
            <v>1853.4847329999998</v>
          </cell>
          <cell r="M331">
            <v>1974.099011</v>
          </cell>
        </row>
        <row r="335">
          <cell r="B335">
            <v>79523.27260299999</v>
          </cell>
          <cell r="D335">
            <v>1.0819802453244871</v>
          </cell>
          <cell r="M335">
            <v>77406.238447999989</v>
          </cell>
          <cell r="O335">
            <v>1.0164843503260685</v>
          </cell>
        </row>
        <row r="344">
          <cell r="B344">
            <v>11890.920537</v>
          </cell>
          <cell r="M344">
            <v>12366.552600999999</v>
          </cell>
        </row>
        <row r="345">
          <cell r="B345">
            <v>3591.0580019999998</v>
          </cell>
          <cell r="M345">
            <v>3734.6988859999997</v>
          </cell>
        </row>
        <row r="346">
          <cell r="B346">
            <v>1272.490556</v>
          </cell>
        </row>
        <row r="347">
          <cell r="B347">
            <v>18136.497111000001</v>
          </cell>
          <cell r="M347">
            <v>18861.362399999998</v>
          </cell>
        </row>
        <row r="348">
          <cell r="B348">
            <v>893.78767599999992</v>
          </cell>
          <cell r="M348">
            <v>929.66005799999994</v>
          </cell>
        </row>
        <row r="349">
          <cell r="B349">
            <v>1015.408103</v>
          </cell>
          <cell r="M349">
            <v>997.92470999999989</v>
          </cell>
        </row>
        <row r="352">
          <cell r="B352">
            <v>4.8565999999999994</v>
          </cell>
          <cell r="M352">
            <v>5.0508639999999998</v>
          </cell>
        </row>
        <row r="353">
          <cell r="B353">
            <v>3677.0858499999999</v>
          </cell>
          <cell r="M353">
            <v>3824.1692839999996</v>
          </cell>
        </row>
        <row r="354">
          <cell r="B354">
            <v>6750.0791869999994</v>
          </cell>
          <cell r="M354">
            <v>7020.0829789999998</v>
          </cell>
        </row>
        <row r="355">
          <cell r="B355">
            <v>4522.7257309999995</v>
          </cell>
          <cell r="M355">
            <v>4703.6325870000001</v>
          </cell>
        </row>
        <row r="356">
          <cell r="B356">
            <v>603.58150000000001</v>
          </cell>
          <cell r="M356">
            <v>627.72353399999997</v>
          </cell>
        </row>
        <row r="357">
          <cell r="B357">
            <v>1542.2475479999998</v>
          </cell>
          <cell r="M357">
            <v>1604.066233</v>
          </cell>
        </row>
        <row r="358">
          <cell r="B358">
            <v>4908.3987259999994</v>
          </cell>
          <cell r="M358">
            <v>2609.8249390000001</v>
          </cell>
        </row>
        <row r="359">
          <cell r="B359">
            <v>3269.4393709999995</v>
          </cell>
          <cell r="M359">
            <v>3283.2222049999996</v>
          </cell>
        </row>
        <row r="360">
          <cell r="B360">
            <v>344.37711400000001</v>
          </cell>
          <cell r="M360">
            <v>358.14070399999997</v>
          </cell>
        </row>
        <row r="361">
          <cell r="B361">
            <v>1389.8697749999999</v>
          </cell>
          <cell r="M361">
            <v>1480.2551600000002</v>
          </cell>
        </row>
        <row r="365">
          <cell r="B365">
            <v>64166.672488999997</v>
          </cell>
          <cell r="D365">
            <v>1.4255529615577476</v>
          </cell>
          <cell r="M365">
            <v>62760.541257999997</v>
          </cell>
          <cell r="O365">
            <v>1.2826208695218837</v>
          </cell>
        </row>
        <row r="374">
          <cell r="B374">
            <v>21586.175292</v>
          </cell>
          <cell r="M374">
            <v>22449.626754999998</v>
          </cell>
        </row>
        <row r="375">
          <cell r="B375">
            <v>6519.0249379999996</v>
          </cell>
          <cell r="M375">
            <v>6779.7872799999996</v>
          </cell>
        </row>
        <row r="376">
          <cell r="B376">
            <v>2310.0124900000001</v>
          </cell>
        </row>
        <row r="377">
          <cell r="B377">
            <v>18136.497111000001</v>
          </cell>
          <cell r="M377">
            <v>18861.362399999998</v>
          </cell>
        </row>
        <row r="378">
          <cell r="B378">
            <v>1622.5370089999999</v>
          </cell>
          <cell r="M378">
            <v>1687.657919</v>
          </cell>
        </row>
        <row r="379">
          <cell r="B379">
            <v>1843.3215319999999</v>
          </cell>
          <cell r="M379">
            <v>1811.5839219999998</v>
          </cell>
        </row>
        <row r="382">
          <cell r="B382">
            <v>8.816122</v>
          </cell>
          <cell r="M382">
            <v>9.1687659999999997</v>
          </cell>
        </row>
        <row r="383">
          <cell r="B383">
            <v>6675.1994299999997</v>
          </cell>
          <cell r="M383">
            <v>6942.2074069999999</v>
          </cell>
        </row>
        <row r="384">
          <cell r="B384">
            <v>12253.761000999999</v>
          </cell>
          <cell r="M384">
            <v>12743.910769</v>
          </cell>
        </row>
        <row r="385">
          <cell r="B385">
            <v>8210.3260679999985</v>
          </cell>
          <cell r="M385">
            <v>8538.7418180000004</v>
          </cell>
        </row>
        <row r="386">
          <cell r="B386">
            <v>1095.7148569999999</v>
          </cell>
          <cell r="M386">
            <v>1139.5412269999999</v>
          </cell>
        </row>
        <row r="387">
          <cell r="B387">
            <v>2799.7197509999996</v>
          </cell>
          <cell r="M387">
            <v>2911.9423230000002</v>
          </cell>
        </row>
        <row r="388">
          <cell r="B388">
            <v>8910.5202759999993</v>
          </cell>
          <cell r="M388">
            <v>4737.7456979999997</v>
          </cell>
        </row>
        <row r="389">
          <cell r="B389">
            <v>5935.2172379999993</v>
          </cell>
          <cell r="M389">
            <v>5960.1984809999994</v>
          </cell>
        </row>
        <row r="390">
          <cell r="B390">
            <v>625.19941099999994</v>
          </cell>
          <cell r="M390">
            <v>650.15144399999997</v>
          </cell>
        </row>
        <row r="391">
          <cell r="B391">
            <v>2522.8744159999997</v>
          </cell>
          <cell r="M391">
            <v>2687.181885</v>
          </cell>
        </row>
        <row r="395">
          <cell r="B395">
            <v>101697.27765800001</v>
          </cell>
          <cell r="D395">
            <v>1.8158795815658981</v>
          </cell>
          <cell r="M395">
            <v>98553.774333999987</v>
          </cell>
          <cell r="O395">
            <v>2.3058063634362775</v>
          </cell>
        </row>
        <row r="404">
          <cell r="B404">
            <v>4144.5422149999995</v>
          </cell>
          <cell r="M404">
            <v>4310.3265080000001</v>
          </cell>
        </row>
        <row r="405">
          <cell r="B405">
            <v>1251.7</v>
          </cell>
          <cell r="M405">
            <v>1301.718605</v>
          </cell>
        </row>
        <row r="406">
          <cell r="B406">
            <v>56.880522999999997</v>
          </cell>
          <cell r="M406">
            <v>59.155738999999997</v>
          </cell>
        </row>
        <row r="407">
          <cell r="B407">
            <v>100.29240299999999</v>
          </cell>
          <cell r="M407">
            <v>104.305252</v>
          </cell>
        </row>
        <row r="409">
          <cell r="B409">
            <v>28.811561999999999</v>
          </cell>
          <cell r="M409">
            <v>30.011950999999996</v>
          </cell>
        </row>
        <row r="410">
          <cell r="B410">
            <v>27.456091999999998</v>
          </cell>
          <cell r="M410">
            <v>28.554326</v>
          </cell>
        </row>
        <row r="411">
          <cell r="B411">
            <v>74.551851999999997</v>
          </cell>
          <cell r="M411">
            <v>77.561708999999993</v>
          </cell>
        </row>
        <row r="412">
          <cell r="B412">
            <v>105.50616099999999</v>
          </cell>
          <cell r="M412">
            <v>109.726214</v>
          </cell>
        </row>
        <row r="413">
          <cell r="B413">
            <v>16.484779</v>
          </cell>
          <cell r="M413">
            <v>17.144527999999998</v>
          </cell>
        </row>
        <row r="414">
          <cell r="B414">
            <v>20.408113999999998</v>
          </cell>
          <cell r="M414">
            <v>21.224425999999998</v>
          </cell>
        </row>
        <row r="415">
          <cell r="B415">
            <v>9.4860499999999988</v>
          </cell>
          <cell r="M415">
            <v>9.8702210000000008</v>
          </cell>
        </row>
        <row r="416">
          <cell r="B416">
            <v>576.92999999999995</v>
          </cell>
          <cell r="M416">
            <v>0</v>
          </cell>
        </row>
        <row r="417">
          <cell r="B417">
            <v>103.66753100000001</v>
          </cell>
          <cell r="M417">
            <v>107.80696799999998</v>
          </cell>
        </row>
        <row r="418">
          <cell r="B418">
            <v>40.005162999999996</v>
          </cell>
          <cell r="M418">
            <v>41.158983999999997</v>
          </cell>
        </row>
        <row r="419">
          <cell r="B419">
            <v>121.083022</v>
          </cell>
          <cell r="M419">
            <v>125.92629700000001</v>
          </cell>
        </row>
        <row r="420">
          <cell r="M420">
            <v>0.57694999999999996</v>
          </cell>
        </row>
        <row r="423">
          <cell r="B423">
            <v>6700.0737599999993</v>
          </cell>
          <cell r="D423">
            <v>0.99998097317157819</v>
          </cell>
          <cell r="M423">
            <v>6367.6176209999994</v>
          </cell>
          <cell r="O423">
            <v>0.99999076972744738</v>
          </cell>
        </row>
        <row r="431">
          <cell r="B431">
            <v>4144.4884259999999</v>
          </cell>
          <cell r="M431">
            <v>4310.2707529999998</v>
          </cell>
        </row>
        <row r="432">
          <cell r="B432">
            <v>1251.5999999999999</v>
          </cell>
          <cell r="M432">
            <v>1301.701767</v>
          </cell>
        </row>
        <row r="433">
          <cell r="B433">
            <v>56.880522999999997</v>
          </cell>
          <cell r="M433">
            <v>59.155738999999997</v>
          </cell>
        </row>
        <row r="434">
          <cell r="B434">
            <v>100.2911</v>
          </cell>
          <cell r="M434">
            <v>104.30389599999999</v>
          </cell>
        </row>
        <row r="436">
          <cell r="B436">
            <v>28.810303000000005</v>
          </cell>
          <cell r="M436">
            <v>30.010639999999995</v>
          </cell>
        </row>
        <row r="437">
          <cell r="B437">
            <v>27.456091999999998</v>
          </cell>
          <cell r="M437">
            <v>28.554326</v>
          </cell>
        </row>
        <row r="438">
          <cell r="B438">
            <v>74.550885999999991</v>
          </cell>
          <cell r="M438">
            <v>77.560704000000001</v>
          </cell>
        </row>
        <row r="439">
          <cell r="B439">
            <v>105.50616099999999</v>
          </cell>
          <cell r="M439">
            <v>109.726214</v>
          </cell>
        </row>
        <row r="440">
          <cell r="B440">
            <v>16.484634</v>
          </cell>
          <cell r="M440">
            <v>17.144379000000001</v>
          </cell>
        </row>
        <row r="441">
          <cell r="B441">
            <v>20.408113999999998</v>
          </cell>
          <cell r="M441">
            <v>21.224425999999998</v>
          </cell>
        </row>
        <row r="442">
          <cell r="B442">
            <v>9.4859270000000002</v>
          </cell>
          <cell r="M442">
            <v>9.8700919999999996</v>
          </cell>
        </row>
        <row r="443">
          <cell r="B443">
            <v>576.92399999999998</v>
          </cell>
          <cell r="M443">
            <v>0</v>
          </cell>
        </row>
        <row r="444">
          <cell r="B444">
            <v>103.664824</v>
          </cell>
          <cell r="M444">
            <v>107.80415199999999</v>
          </cell>
        </row>
        <row r="445">
          <cell r="B445">
            <v>40.004284999999996</v>
          </cell>
          <cell r="M445">
            <v>41.158072999999995</v>
          </cell>
        </row>
        <row r="446">
          <cell r="B446">
            <v>121.08031099999999</v>
          </cell>
          <cell r="M446">
            <v>125.92347799999999</v>
          </cell>
        </row>
        <row r="450">
          <cell r="B450">
            <v>6699.8923900000009</v>
          </cell>
          <cell r="D450">
            <v>1.0000080432405503</v>
          </cell>
          <cell r="M450">
            <v>6367.5329399999991</v>
          </cell>
          <cell r="O450">
            <v>1.0000040684758276</v>
          </cell>
        </row>
        <row r="458">
          <cell r="B458">
            <v>4144.326701</v>
          </cell>
          <cell r="M458">
            <v>4310.1034890000001</v>
          </cell>
        </row>
        <row r="459">
          <cell r="B459">
            <v>1251.5999999999999</v>
          </cell>
          <cell r="M459">
            <v>1301.6512539999999</v>
          </cell>
        </row>
        <row r="460">
          <cell r="B460">
            <v>56.880522999999997</v>
          </cell>
          <cell r="M460">
            <v>59.155738999999997</v>
          </cell>
        </row>
        <row r="461">
          <cell r="B461">
            <v>100.287188</v>
          </cell>
          <cell r="M461">
            <v>104.29982799999999</v>
          </cell>
        </row>
        <row r="463">
          <cell r="B463">
            <v>28.809648000000003</v>
          </cell>
          <cell r="M463">
            <v>30.009957</v>
          </cell>
        </row>
        <row r="464">
          <cell r="B464">
            <v>27.454901999999997</v>
          </cell>
          <cell r="M464">
            <v>28.553089</v>
          </cell>
        </row>
        <row r="465">
          <cell r="B465">
            <v>74.547978000000001</v>
          </cell>
          <cell r="M465">
            <v>77.557678999999993</v>
          </cell>
        </row>
        <row r="466">
          <cell r="B466">
            <v>105.50091999999999</v>
          </cell>
          <cell r="M466">
            <v>109.72076399999999</v>
          </cell>
        </row>
        <row r="467">
          <cell r="B467">
            <v>16.484346000000002</v>
          </cell>
          <cell r="M467">
            <v>17.144078</v>
          </cell>
        </row>
        <row r="468">
          <cell r="B468">
            <v>20.408113999999998</v>
          </cell>
          <cell r="M468">
            <v>21.224425999999998</v>
          </cell>
        </row>
        <row r="469">
          <cell r="B469">
            <v>9.485555999999999</v>
          </cell>
          <cell r="M469">
            <v>9.8697069999999982</v>
          </cell>
        </row>
        <row r="470">
          <cell r="B470">
            <v>576.9</v>
          </cell>
          <cell r="M470">
            <v>0</v>
          </cell>
        </row>
        <row r="471">
          <cell r="B471">
            <v>103.66185</v>
          </cell>
          <cell r="M471">
            <v>107.80106099999999</v>
          </cell>
        </row>
        <row r="472">
          <cell r="B472">
            <v>40.003408</v>
          </cell>
          <cell r="M472">
            <v>41.157162</v>
          </cell>
        </row>
        <row r="473">
          <cell r="B473">
            <v>121.08031099999999</v>
          </cell>
          <cell r="M473">
            <v>125.92347799999999</v>
          </cell>
        </row>
        <row r="477">
          <cell r="B477">
            <v>6699.6881090000006</v>
          </cell>
          <cell r="D477">
            <v>1.0000385346066791</v>
          </cell>
          <cell r="M477">
            <v>6367.2958949999993</v>
          </cell>
          <cell r="O477">
            <v>1.0000412971468868</v>
          </cell>
        </row>
        <row r="485">
          <cell r="B485">
            <v>77715.468882000001</v>
          </cell>
          <cell r="M485">
            <v>80824.087633999996</v>
          </cell>
        </row>
        <row r="486">
          <cell r="B486">
            <v>23470</v>
          </cell>
          <cell r="M486">
            <v>24408.87</v>
          </cell>
        </row>
        <row r="487">
          <cell r="B487">
            <v>3402.1000079999999</v>
          </cell>
          <cell r="M487">
            <v>3538.1838089999997</v>
          </cell>
        </row>
        <row r="488">
          <cell r="B488">
            <v>2035.4210039999998</v>
          </cell>
          <cell r="M488">
            <v>2116.8519019999999</v>
          </cell>
        </row>
        <row r="490">
          <cell r="B490">
            <v>1378.606123</v>
          </cell>
          <cell r="M490">
            <v>1436.147712</v>
          </cell>
        </row>
        <row r="491">
          <cell r="B491">
            <v>152.53318099999998</v>
          </cell>
          <cell r="M491">
            <v>158.63450799999998</v>
          </cell>
        </row>
        <row r="492">
          <cell r="B492">
            <v>1706.8520919999999</v>
          </cell>
          <cell r="M492">
            <v>1706.8520919999999</v>
          </cell>
        </row>
        <row r="493">
          <cell r="B493">
            <v>2123.2719899999997</v>
          </cell>
          <cell r="M493">
            <v>2123.2719899999997</v>
          </cell>
        </row>
        <row r="494">
          <cell r="B494">
            <v>445.65337399999999</v>
          </cell>
          <cell r="M494">
            <v>463.48997099999997</v>
          </cell>
        </row>
        <row r="495">
          <cell r="B495">
            <v>237.53517500000001</v>
          </cell>
          <cell r="M495">
            <v>247.03608299999999</v>
          </cell>
        </row>
        <row r="496">
          <cell r="B496">
            <v>174.43567999999999</v>
          </cell>
          <cell r="M496">
            <v>181.50005299999998</v>
          </cell>
        </row>
        <row r="497">
          <cell r="B497">
            <v>0</v>
          </cell>
          <cell r="M497">
            <v>0</v>
          </cell>
        </row>
        <row r="498">
          <cell r="B498">
            <v>1174.633208</v>
          </cell>
          <cell r="M498">
            <v>1221.5746180000001</v>
          </cell>
        </row>
        <row r="499">
          <cell r="B499">
            <v>2627.0767759999999</v>
          </cell>
          <cell r="M499">
            <v>2685.5379409999996</v>
          </cell>
        </row>
        <row r="500">
          <cell r="B500">
            <v>3417.8062850000001</v>
          </cell>
          <cell r="M500">
            <v>3554.518501</v>
          </cell>
        </row>
        <row r="504">
          <cell r="B504">
            <v>121294.612561</v>
          </cell>
          <cell r="D504">
            <v>0.99999891345735437</v>
          </cell>
          <cell r="M504">
            <v>125948.78581499998</v>
          </cell>
          <cell r="O504">
            <v>0.9999989311654105</v>
          </cell>
        </row>
        <row r="510">
          <cell r="B510">
            <v>77715.468882000001</v>
          </cell>
          <cell r="M510">
            <v>80824.087633999996</v>
          </cell>
        </row>
        <row r="511">
          <cell r="B511">
            <v>23470</v>
          </cell>
          <cell r="M511">
            <v>24408.87</v>
          </cell>
        </row>
        <row r="512">
          <cell r="B512">
            <v>3402.1000079999999</v>
          </cell>
        </row>
        <row r="513">
          <cell r="B513">
            <v>2035.4210039999998</v>
          </cell>
        </row>
        <row r="515">
          <cell r="B515">
            <v>1378.606133</v>
          </cell>
        </row>
        <row r="516">
          <cell r="B516">
            <v>152.53318099999998</v>
          </cell>
        </row>
        <row r="517">
          <cell r="B517">
            <v>1706.8520919999999</v>
          </cell>
        </row>
        <row r="518">
          <cell r="B518">
            <v>2123.2719899999997</v>
          </cell>
        </row>
        <row r="519">
          <cell r="B519">
            <v>445.65337399999999</v>
          </cell>
        </row>
        <row r="520">
          <cell r="B520">
            <v>237.53517500000001</v>
          </cell>
        </row>
        <row r="521">
          <cell r="B521">
            <v>174.43567999999999</v>
          </cell>
        </row>
        <row r="522">
          <cell r="B522">
            <v>0</v>
          </cell>
        </row>
        <row r="523">
          <cell r="B523">
            <v>1174.633208</v>
          </cell>
        </row>
        <row r="524">
          <cell r="B524">
            <v>2627.0767759999999</v>
          </cell>
        </row>
        <row r="525">
          <cell r="B525">
            <v>3417.8062850000001</v>
          </cell>
        </row>
        <row r="529">
          <cell r="B529">
            <v>121294.61257100001</v>
          </cell>
        </row>
        <row r="535">
          <cell r="B535">
            <v>77715.468882000001</v>
          </cell>
        </row>
        <row r="536">
          <cell r="B536">
            <v>23470</v>
          </cell>
        </row>
        <row r="537">
          <cell r="B537">
            <v>3402.1000079999999</v>
          </cell>
        </row>
        <row r="538">
          <cell r="B538">
            <v>2035.4210039999998</v>
          </cell>
        </row>
        <row r="540">
          <cell r="B540">
            <v>1378.6061240000001</v>
          </cell>
        </row>
        <row r="541">
          <cell r="B541">
            <v>152.53318099999998</v>
          </cell>
        </row>
        <row r="542">
          <cell r="B542">
            <v>1706.8520919999999</v>
          </cell>
        </row>
        <row r="543">
          <cell r="B543">
            <v>2123.2719899999997</v>
          </cell>
        </row>
        <row r="544">
          <cell r="B544">
            <v>445.65337399999999</v>
          </cell>
        </row>
        <row r="545">
          <cell r="B545">
            <v>237.53517500000001</v>
          </cell>
        </row>
        <row r="546">
          <cell r="B546">
            <v>174.43567999999999</v>
          </cell>
        </row>
        <row r="547">
          <cell r="B547">
            <v>0</v>
          </cell>
        </row>
        <row r="548">
          <cell r="B548">
            <v>1174.633208</v>
          </cell>
        </row>
        <row r="549">
          <cell r="B549">
            <v>2627.0767759999999</v>
          </cell>
        </row>
        <row r="550">
          <cell r="B550">
            <v>3417.8062850000001</v>
          </cell>
        </row>
        <row r="554">
          <cell r="B554">
            <v>121294.61256199999</v>
          </cell>
        </row>
        <row r="560">
          <cell r="B560">
            <v>77715.468882000001</v>
          </cell>
        </row>
        <row r="561">
          <cell r="B561">
            <v>23470</v>
          </cell>
        </row>
        <row r="562">
          <cell r="B562">
            <v>3402.1000079999999</v>
          </cell>
        </row>
        <row r="563">
          <cell r="B563">
            <v>2035.4210039999998</v>
          </cell>
        </row>
        <row r="565">
          <cell r="B565">
            <v>1378.6061240000001</v>
          </cell>
        </row>
        <row r="566">
          <cell r="B566">
            <v>152.53189899999998</v>
          </cell>
        </row>
        <row r="567">
          <cell r="B567">
            <v>1706.8520919999999</v>
          </cell>
        </row>
        <row r="568">
          <cell r="B568">
            <v>2123.2719830000001</v>
          </cell>
        </row>
        <row r="569">
          <cell r="B569">
            <v>445.65337399999999</v>
          </cell>
        </row>
        <row r="570">
          <cell r="B570">
            <v>237.53517500000001</v>
          </cell>
        </row>
        <row r="571">
          <cell r="B571">
            <v>174.435677</v>
          </cell>
        </row>
        <row r="572">
          <cell r="B572">
            <v>0</v>
          </cell>
        </row>
        <row r="573">
          <cell r="B573">
            <v>1174.633208</v>
          </cell>
        </row>
        <row r="574">
          <cell r="B574">
            <v>2627.0767759999999</v>
          </cell>
        </row>
        <row r="575">
          <cell r="B575">
            <v>3417.806274</v>
          </cell>
        </row>
        <row r="579">
          <cell r="B579">
            <v>121294.611257</v>
          </cell>
        </row>
      </sheetData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topLeftCell="B49" zoomScale="110" zoomScaleNormal="110" workbookViewId="0">
      <selection activeCell="L186" sqref="L186"/>
    </sheetView>
  </sheetViews>
  <sheetFormatPr defaultRowHeight="15" x14ac:dyDescent="0.25"/>
  <cols>
    <col min="1" max="1" width="0" hidden="1" customWidth="1"/>
    <col min="2" max="2" width="31.5703125" customWidth="1"/>
    <col min="3" max="3" width="13.28515625" bestFit="1" customWidth="1"/>
    <col min="4" max="4" width="12.42578125" customWidth="1"/>
    <col min="5" max="5" width="12.28515625" customWidth="1"/>
    <col min="6" max="6" width="12.5703125" customWidth="1"/>
    <col min="7" max="7" width="12.42578125" bestFit="1" customWidth="1"/>
    <col min="8" max="8" width="10" customWidth="1"/>
    <col min="9" max="9" width="11.5703125" bestFit="1" customWidth="1"/>
    <col min="10" max="10" width="10.5703125" customWidth="1"/>
    <col min="11" max="11" width="6.42578125" customWidth="1"/>
    <col min="12" max="12" width="11.85546875" customWidth="1"/>
    <col min="13" max="13" width="14.7109375" customWidth="1"/>
    <col min="14" max="14" width="12.7109375" customWidth="1"/>
    <col min="15" max="15" width="12.28515625" customWidth="1"/>
  </cols>
  <sheetData>
    <row r="1" spans="1:17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43" t="s">
        <v>13</v>
      </c>
      <c r="M1" s="43"/>
      <c r="N1" s="43"/>
      <c r="O1" s="43"/>
    </row>
    <row r="2" spans="1:17" ht="15.75" x14ac:dyDescent="0.25">
      <c r="B2" s="44" t="s">
        <v>73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7" ht="12.75" customHeight="1" x14ac:dyDescent="0.25">
      <c r="B3" s="2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2"/>
      <c r="O3" s="2"/>
    </row>
    <row r="4" spans="1:17" ht="15.75" x14ac:dyDescent="0.25">
      <c r="B4" s="2"/>
      <c r="C4" s="3"/>
      <c r="D4" s="4"/>
      <c r="E4" s="4"/>
      <c r="F4" s="19" t="s">
        <v>14</v>
      </c>
      <c r="G4" s="19">
        <v>2020</v>
      </c>
      <c r="H4" s="19" t="s">
        <v>0</v>
      </c>
      <c r="I4" s="4"/>
      <c r="J4" s="4"/>
      <c r="K4" s="4"/>
      <c r="L4" s="4"/>
      <c r="M4" s="4"/>
      <c r="N4" s="2"/>
      <c r="O4" s="2"/>
    </row>
    <row r="5" spans="1:17" ht="14.25" customHeight="1" x14ac:dyDescent="0.25">
      <c r="B5" s="16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16"/>
      <c r="O5" s="16"/>
    </row>
    <row r="6" spans="1:17" ht="60" x14ac:dyDescent="0.25">
      <c r="B6" s="47" t="s">
        <v>15</v>
      </c>
      <c r="C6" s="47" t="s">
        <v>16</v>
      </c>
      <c r="D6" s="47"/>
      <c r="E6" s="47"/>
      <c r="F6" s="47" t="s">
        <v>17</v>
      </c>
      <c r="G6" s="47"/>
      <c r="H6" s="47"/>
      <c r="I6" s="47"/>
      <c r="J6" s="47"/>
      <c r="K6" s="47"/>
      <c r="L6" s="47"/>
      <c r="M6" s="6" t="s">
        <v>18</v>
      </c>
      <c r="N6" s="6" t="s">
        <v>19</v>
      </c>
      <c r="O6" s="6" t="s">
        <v>20</v>
      </c>
    </row>
    <row r="7" spans="1:17" x14ac:dyDescent="0.25">
      <c r="B7" s="47"/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  <c r="I7" s="5" t="s">
        <v>27</v>
      </c>
      <c r="J7" s="5" t="s">
        <v>28</v>
      </c>
      <c r="K7" s="5" t="s">
        <v>29</v>
      </c>
      <c r="L7" s="5" t="s">
        <v>30</v>
      </c>
      <c r="M7" s="18"/>
      <c r="N7" s="18"/>
      <c r="O7" s="18"/>
    </row>
    <row r="8" spans="1:17" ht="24" x14ac:dyDescent="0.25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6" t="s">
        <v>31</v>
      </c>
      <c r="N8" s="5">
        <v>13</v>
      </c>
      <c r="O8" s="5">
        <v>14</v>
      </c>
    </row>
    <row r="9" spans="1:17" ht="67.5" x14ac:dyDescent="0.25">
      <c r="A9">
        <v>106</v>
      </c>
      <c r="B9" s="7" t="s">
        <v>1</v>
      </c>
      <c r="C9" s="30">
        <f>[1]Свод!$I$41</f>
        <v>5023.2487041630002</v>
      </c>
      <c r="D9" s="30"/>
      <c r="E9" s="30"/>
      <c r="F9" s="30">
        <f>SUM([1]Свод!$I$48:$I$52)</f>
        <v>5593.7220014300001</v>
      </c>
      <c r="G9" s="30">
        <f>SUM([1]Свод!$I$53:$I$58)</f>
        <v>4806.1861918760005</v>
      </c>
      <c r="H9" s="30"/>
      <c r="I9" s="30"/>
      <c r="J9" s="30"/>
      <c r="K9" s="30"/>
      <c r="L9" s="30">
        <f t="shared" ref="L9:L25" si="0">M9-C9-D9-E9-F9-G9</f>
        <v>514.82068799999979</v>
      </c>
      <c r="M9" s="30">
        <f>[1]Свод!$I$65</f>
        <v>15937.977585469001</v>
      </c>
      <c r="N9" s="22">
        <v>1</v>
      </c>
      <c r="O9" s="35">
        <f>[1]Свод!$K$65</f>
        <v>1.58634673928994</v>
      </c>
      <c r="Q9" s="24"/>
    </row>
    <row r="10" spans="1:17" ht="90" x14ac:dyDescent="0.25">
      <c r="A10">
        <v>335</v>
      </c>
      <c r="B10" s="7" t="s">
        <v>32</v>
      </c>
      <c r="C10" s="30">
        <f>[1]Свод!$I$70</f>
        <v>5023.2452778080005</v>
      </c>
      <c r="D10" s="30"/>
      <c r="E10" s="30"/>
      <c r="F10" s="30">
        <f>SUM([1]Свод!$I$77:$I$81)</f>
        <v>5593.71818626</v>
      </c>
      <c r="G10" s="30">
        <f>SUM([1]Свод!$I$82:$I$87)</f>
        <v>4806.1831418410002</v>
      </c>
      <c r="H10" s="30"/>
      <c r="I10" s="30"/>
      <c r="J10" s="30"/>
      <c r="K10" s="30"/>
      <c r="L10" s="30">
        <f t="shared" si="0"/>
        <v>514.83499700000084</v>
      </c>
      <c r="M10" s="30">
        <f>[1]Свод!$I$94</f>
        <v>15937.981602909002</v>
      </c>
      <c r="N10" s="22">
        <v>1</v>
      </c>
      <c r="O10" s="35">
        <f>[1]Свод!$K$94</f>
        <v>1.5660814446652147</v>
      </c>
      <c r="Q10" s="24"/>
    </row>
    <row r="11" spans="1:17" ht="45" x14ac:dyDescent="0.25">
      <c r="A11">
        <v>31</v>
      </c>
      <c r="B11" s="7" t="s">
        <v>2</v>
      </c>
      <c r="C11" s="30">
        <f>[1]Свод!$I$99</f>
        <v>5023.2273584100003</v>
      </c>
      <c r="D11" s="30"/>
      <c r="E11" s="30"/>
      <c r="F11" s="30">
        <f>SUM([1]Свод!$I$106:$I$110)</f>
        <v>5593.6982305299998</v>
      </c>
      <c r="G11" s="30">
        <f>SUM([1]Свод!$I$111:$I$116)</f>
        <v>4806.1681272170008</v>
      </c>
      <c r="H11" s="30"/>
      <c r="I11" s="30"/>
      <c r="J11" s="30"/>
      <c r="K11" s="30"/>
      <c r="L11" s="30">
        <f t="shared" si="0"/>
        <v>514.82897999999932</v>
      </c>
      <c r="M11" s="30">
        <f>[1]Свод!$I$123</f>
        <v>15937.922696157</v>
      </c>
      <c r="N11" s="22">
        <v>1</v>
      </c>
      <c r="O11" s="35">
        <f>[1]Свод!$K$123</f>
        <v>1.4095590532148448</v>
      </c>
      <c r="Q11" s="24"/>
    </row>
    <row r="12" spans="1:17" ht="33.75" x14ac:dyDescent="0.25">
      <c r="A12">
        <v>8796</v>
      </c>
      <c r="B12" s="7" t="s">
        <v>33</v>
      </c>
      <c r="C12" s="30">
        <f>[1]Свод!$I$128</f>
        <v>5023.2454657180006</v>
      </c>
      <c r="D12" s="30"/>
      <c r="E12" s="30"/>
      <c r="F12" s="30">
        <f>SUM([1]Свод!$I$135:$I$139)</f>
        <v>5593.7183947599997</v>
      </c>
      <c r="G12" s="30">
        <f>SUM([1]Свод!$I$140:$I$145)</f>
        <v>4806.1850226990009</v>
      </c>
      <c r="H12" s="30"/>
      <c r="I12" s="30"/>
      <c r="J12" s="30"/>
      <c r="K12" s="30"/>
      <c r="L12" s="30">
        <f t="shared" si="0"/>
        <v>514.82052100000055</v>
      </c>
      <c r="M12" s="30">
        <f>[1]Свод!$I$152</f>
        <v>15937.969404177002</v>
      </c>
      <c r="N12" s="22">
        <v>1</v>
      </c>
      <c r="O12" s="35">
        <f>[1]Свод!$K$152</f>
        <v>1.2562408956881992</v>
      </c>
      <c r="Q12" s="24"/>
    </row>
    <row r="13" spans="1:17" ht="90" x14ac:dyDescent="0.25">
      <c r="A13">
        <v>1</v>
      </c>
      <c r="B13" s="7" t="s">
        <v>74</v>
      </c>
      <c r="C13" s="30">
        <f>[1]Свод!$I$157</f>
        <v>8080.8942042600011</v>
      </c>
      <c r="D13" s="30"/>
      <c r="E13" s="30"/>
      <c r="F13" s="30">
        <f>SUM([1]Свод!$I$164:$I$168)</f>
        <v>8998.6139168299997</v>
      </c>
      <c r="G13" s="30">
        <f>SUM([1]Свод!$I$169:$I$174)</f>
        <v>7731.7044231279997</v>
      </c>
      <c r="H13" s="30"/>
      <c r="I13" s="30"/>
      <c r="J13" s="30"/>
      <c r="K13" s="30"/>
      <c r="L13" s="30">
        <f t="shared" si="0"/>
        <v>828.18566700000702</v>
      </c>
      <c r="M13" s="30">
        <f>[1]Свод!$I$181</f>
        <v>25639.398211218006</v>
      </c>
      <c r="N13" s="22">
        <v>1</v>
      </c>
      <c r="O13" s="35">
        <f>[1]Свод!$K$181</f>
        <v>1.0251215642222127</v>
      </c>
      <c r="Q13" s="24"/>
    </row>
    <row r="14" spans="1:17" ht="90" x14ac:dyDescent="0.25">
      <c r="A14">
        <v>435</v>
      </c>
      <c r="B14" s="7" t="s">
        <v>34</v>
      </c>
      <c r="C14" s="30">
        <f>[1]Свод!$I$186</f>
        <v>8080.8744587390001</v>
      </c>
      <c r="D14" s="30"/>
      <c r="E14" s="30"/>
      <c r="F14" s="30">
        <f>SUM([1]Свод!$I$193:$I$197)</f>
        <v>8998.5919299500001</v>
      </c>
      <c r="G14" s="30">
        <f>SUM([1]Свод!$I$198:$I$203)</f>
        <v>7731.686015590999</v>
      </c>
      <c r="H14" s="30"/>
      <c r="I14" s="30"/>
      <c r="J14" s="30"/>
      <c r="K14" s="30"/>
      <c r="L14" s="30">
        <f t="shared" si="0"/>
        <v>828.1841190000041</v>
      </c>
      <c r="M14" s="30">
        <f>[1]Свод!$I$210</f>
        <v>25639.336523280002</v>
      </c>
      <c r="N14" s="22">
        <v>1</v>
      </c>
      <c r="O14" s="35">
        <f>[1]Свод!$K$210</f>
        <v>0.85919696010846047</v>
      </c>
      <c r="Q14" s="24"/>
    </row>
    <row r="15" spans="1:17" ht="56.25" x14ac:dyDescent="0.25">
      <c r="A15">
        <v>101</v>
      </c>
      <c r="B15" s="7" t="s">
        <v>3</v>
      </c>
      <c r="C15" s="30">
        <f>[1]Свод!$I$244</f>
        <v>6334.0932911420005</v>
      </c>
      <c r="D15" s="30"/>
      <c r="E15" s="30"/>
      <c r="F15" s="30">
        <f>SUM([1]Свод!$I$251:$I$255)</f>
        <v>7053.4347575599995</v>
      </c>
      <c r="G15" s="30">
        <f>SUM([1]Свод!$I$256:$I$261)</f>
        <v>6060.3885852629992</v>
      </c>
      <c r="H15" s="30"/>
      <c r="I15" s="30"/>
      <c r="J15" s="30"/>
      <c r="K15" s="30"/>
      <c r="L15" s="30">
        <f t="shared" si="0"/>
        <v>649.17484100000092</v>
      </c>
      <c r="M15" s="30">
        <f>[1]Свод!$I$268</f>
        <v>20097.091474965</v>
      </c>
      <c r="N15" s="22">
        <v>1</v>
      </c>
      <c r="O15" s="35">
        <f>[1]Свод!$K$268</f>
        <v>1.2736519724710256</v>
      </c>
      <c r="Q15" s="24"/>
    </row>
    <row r="16" spans="1:17" ht="78.75" x14ac:dyDescent="0.25">
      <c r="A16">
        <v>424</v>
      </c>
      <c r="B16" s="7" t="s">
        <v>35</v>
      </c>
      <c r="C16" s="30">
        <f>[1]Свод!$I$273</f>
        <v>6333.7723851930004</v>
      </c>
      <c r="D16" s="30"/>
      <c r="E16" s="30"/>
      <c r="F16" s="30">
        <f>SUM([1]Свод!$I$280:$I$284)</f>
        <v>7053.0774054599997</v>
      </c>
      <c r="G16" s="30">
        <f>SUM([1]Свод!$I$285:$I$290)</f>
        <v>6060.082827235</v>
      </c>
      <c r="H16" s="30"/>
      <c r="I16" s="30"/>
      <c r="J16" s="30"/>
      <c r="K16" s="30"/>
      <c r="L16" s="30">
        <f t="shared" si="0"/>
        <v>649.13245100000131</v>
      </c>
      <c r="M16" s="30">
        <f>[1]Свод!$I$297</f>
        <v>20096.065068888001</v>
      </c>
      <c r="N16" s="22">
        <v>1</v>
      </c>
      <c r="O16" s="35">
        <f>[1]Свод!$K$297</f>
        <v>1.242289028726846</v>
      </c>
      <c r="Q16" s="24"/>
    </row>
    <row r="17" spans="1:17" ht="45" x14ac:dyDescent="0.25">
      <c r="A17">
        <v>35</v>
      </c>
      <c r="B17" s="7" t="s">
        <v>4</v>
      </c>
      <c r="C17" s="30">
        <f>[1]Свод!$I$302</f>
        <v>7427.5105021450008</v>
      </c>
      <c r="D17" s="30"/>
      <c r="E17" s="30"/>
      <c r="F17" s="30">
        <f>SUM([1]Свод!$I$309:$I$313)</f>
        <v>8271.0276472099995</v>
      </c>
      <c r="G17" s="30">
        <f>SUM([1]Свод!$I$314:$I$319)</f>
        <v>7106.5571823170003</v>
      </c>
      <c r="H17" s="30"/>
      <c r="I17" s="30"/>
      <c r="J17" s="30"/>
      <c r="K17" s="30"/>
      <c r="L17" s="30">
        <f t="shared" si="0"/>
        <v>761.24024900000313</v>
      </c>
      <c r="M17" s="30">
        <f>[1]Свод!$I$326</f>
        <v>23566.335580672003</v>
      </c>
      <c r="N17" s="22">
        <v>1</v>
      </c>
      <c r="O17" s="35">
        <f>[1]Свод!$K$326</f>
        <v>0.91296123589059675</v>
      </c>
      <c r="Q17" s="24"/>
    </row>
    <row r="18" spans="1:17" ht="33.75" x14ac:dyDescent="0.25">
      <c r="A18">
        <v>8635</v>
      </c>
      <c r="B18" s="7" t="s">
        <v>36</v>
      </c>
      <c r="C18" s="30">
        <f>[1]Свод!$I$331</f>
        <v>7425.6679716520011</v>
      </c>
      <c r="D18" s="30"/>
      <c r="E18" s="30"/>
      <c r="F18" s="30">
        <f>SUM([1]Свод!$I$338:$I$342)</f>
        <v>8268.9758654399993</v>
      </c>
      <c r="G18" s="30">
        <f>SUM([1]Свод!$I$343:$I$348)</f>
        <v>7104.7891064499991</v>
      </c>
      <c r="H18" s="30"/>
      <c r="I18" s="30"/>
      <c r="J18" s="30"/>
      <c r="K18" s="30"/>
      <c r="L18" s="30">
        <f t="shared" si="0"/>
        <v>761.06007499999851</v>
      </c>
      <c r="M18" s="30">
        <f>[1]Свод!$I$355</f>
        <v>23560.493018541998</v>
      </c>
      <c r="N18" s="22">
        <v>1</v>
      </c>
      <c r="O18" s="35">
        <f>[1]Свод!$K$355</f>
        <v>0.87514645278915593</v>
      </c>
      <c r="Q18" s="24"/>
    </row>
    <row r="19" spans="1:17" ht="90" x14ac:dyDescent="0.25">
      <c r="A19">
        <v>5</v>
      </c>
      <c r="B19" s="7" t="s">
        <v>5</v>
      </c>
      <c r="C19" s="30">
        <f>[1]Свод!$I$416</f>
        <v>7643.9962571460001</v>
      </c>
      <c r="D19" s="30"/>
      <c r="E19" s="30"/>
      <c r="F19" s="30">
        <f>SUM([1]Свод!$I$423:$I$427)</f>
        <v>8512.0989556999994</v>
      </c>
      <c r="G19" s="30">
        <f>SUM([1]Свод!$I$429:$I$433)</f>
        <v>7312.4156209480007</v>
      </c>
      <c r="H19" s="30"/>
      <c r="I19" s="30"/>
      <c r="J19" s="30"/>
      <c r="K19" s="30"/>
      <c r="L19" s="30">
        <f t="shared" si="0"/>
        <v>784.68636800000058</v>
      </c>
      <c r="M19" s="30">
        <f>[1]Свод!$I$440</f>
        <v>24253.197201793999</v>
      </c>
      <c r="N19" s="22">
        <v>1</v>
      </c>
      <c r="O19" s="35">
        <f>[1]Свод!$K$440</f>
        <v>0.85222116606016463</v>
      </c>
      <c r="Q19" s="24"/>
    </row>
    <row r="20" spans="1:17" ht="90" x14ac:dyDescent="0.25">
      <c r="A20">
        <v>1361</v>
      </c>
      <c r="B20" s="7" t="s">
        <v>37</v>
      </c>
      <c r="C20" s="30">
        <f>[1]Свод!$I$445</f>
        <v>7644.0690432049996</v>
      </c>
      <c r="D20" s="30"/>
      <c r="E20" s="30"/>
      <c r="F20" s="30">
        <f>SUM([1]Свод!$I$452:$I$456)</f>
        <v>8512.1800052299986</v>
      </c>
      <c r="G20" s="30">
        <f>SUM([1]Свод!$I$458:$I$462)</f>
        <v>7312.4874270159999</v>
      </c>
      <c r="H20" s="30"/>
      <c r="I20" s="30"/>
      <c r="J20" s="30"/>
      <c r="K20" s="30"/>
      <c r="L20" s="30">
        <f t="shared" si="0"/>
        <v>784.69395400000212</v>
      </c>
      <c r="M20" s="30">
        <f>[1]Свод!$I$469</f>
        <v>24253.430429451</v>
      </c>
      <c r="N20" s="22">
        <v>1</v>
      </c>
      <c r="O20" s="35">
        <f>[1]Свод!$K$469</f>
        <v>0.78633402826304255</v>
      </c>
      <c r="Q20" s="24"/>
    </row>
    <row r="21" spans="1:17" ht="33.75" x14ac:dyDescent="0.25">
      <c r="A21">
        <v>8</v>
      </c>
      <c r="B21" s="7" t="s">
        <v>6</v>
      </c>
      <c r="C21" s="30">
        <f>[1]Свод!$I$532</f>
        <v>7644.1036206059998</v>
      </c>
      <c r="D21" s="30"/>
      <c r="E21" s="30"/>
      <c r="F21" s="30">
        <f>SUM([1]Свод!$I$539:$I$543)</f>
        <v>8512.2185095199984</v>
      </c>
      <c r="G21" s="30">
        <f>SUM([1]Свод!$I$544:$I$549)</f>
        <v>7313.7872091040008</v>
      </c>
      <c r="H21" s="30"/>
      <c r="I21" s="30"/>
      <c r="J21" s="30"/>
      <c r="K21" s="30"/>
      <c r="L21" s="30">
        <f t="shared" si="0"/>
        <v>783.4298859999999</v>
      </c>
      <c r="M21" s="30">
        <f>SUM([1]Свод!$I$556)</f>
        <v>24253.539225230001</v>
      </c>
      <c r="N21" s="22">
        <v>1</v>
      </c>
      <c r="O21" s="35">
        <f>[1]Свод!$K$556</f>
        <v>0.84523086752942123</v>
      </c>
      <c r="Q21" s="24"/>
    </row>
    <row r="22" spans="1:17" ht="33.75" x14ac:dyDescent="0.25">
      <c r="A22">
        <v>1426</v>
      </c>
      <c r="B22" s="7" t="s">
        <v>38</v>
      </c>
      <c r="C22" s="30">
        <f>[1]Свод!$I$561</f>
        <v>7644.0697398699995</v>
      </c>
      <c r="D22" s="30"/>
      <c r="E22" s="30"/>
      <c r="F22" s="30">
        <f>SUM([1]Свод!$I$568:$I$572)</f>
        <v>8512.180782559999</v>
      </c>
      <c r="G22" s="30">
        <f>SUM([1]Свод!$I$573:$I$578)</f>
        <v>7313.7550075129993</v>
      </c>
      <c r="H22" s="30"/>
      <c r="I22" s="30"/>
      <c r="J22" s="30"/>
      <c r="K22" s="30"/>
      <c r="L22" s="30">
        <f t="shared" si="0"/>
        <v>783.42702200000076</v>
      </c>
      <c r="M22" s="30">
        <f>SUM([1]Свод!$I$585)</f>
        <v>24253.432551942999</v>
      </c>
      <c r="N22" s="22">
        <v>1</v>
      </c>
      <c r="O22" s="35">
        <f>[1]Свод!$K$585</f>
        <v>0.78017964609504509</v>
      </c>
      <c r="Q22" s="24"/>
    </row>
    <row r="23" spans="1:17" ht="33.75" x14ac:dyDescent="0.25">
      <c r="A23">
        <v>175</v>
      </c>
      <c r="B23" s="7" t="s">
        <v>39</v>
      </c>
      <c r="C23" s="30">
        <f>[1]Свод!$I$590</f>
        <v>2839.2231497590001</v>
      </c>
      <c r="D23" s="30"/>
      <c r="E23" s="30"/>
      <c r="F23" s="30">
        <f>SUM([1]Свод!$I$597:$I$601)</f>
        <v>3161.6640819600002</v>
      </c>
      <c r="G23" s="30">
        <f>SUM([1]Свод!$I$602:$I$607)</f>
        <v>2716.5350843659999</v>
      </c>
      <c r="H23" s="30"/>
      <c r="I23" s="30"/>
      <c r="J23" s="30"/>
      <c r="K23" s="30"/>
      <c r="L23" s="30">
        <f t="shared" si="0"/>
        <v>290.98347000000058</v>
      </c>
      <c r="M23" s="30">
        <f>[1]Свод!$I$614</f>
        <v>9008.4057860850007</v>
      </c>
      <c r="N23" s="22">
        <v>1</v>
      </c>
      <c r="O23" s="35">
        <f>[1]Свод!$K$614</f>
        <v>2.3258259180005769</v>
      </c>
      <c r="Q23" s="24"/>
    </row>
    <row r="24" spans="1:17" ht="78.75" x14ac:dyDescent="0.25">
      <c r="A24">
        <v>3</v>
      </c>
      <c r="B24" s="7" t="s">
        <v>7</v>
      </c>
      <c r="C24" s="30">
        <f>[1]Свод!$I$619</f>
        <v>8080.8942042600011</v>
      </c>
      <c r="D24" s="30">
        <f>'[2]2020'!$H$519</f>
        <v>0</v>
      </c>
      <c r="E24" s="30"/>
      <c r="F24" s="30">
        <f>SUM([1]Свод!$I$626:$I$630)</f>
        <v>8998.6139168299997</v>
      </c>
      <c r="G24" s="30">
        <f>SUM([1]Свод!$I$631:$I$636)</f>
        <v>7731.7044231279997</v>
      </c>
      <c r="H24" s="30"/>
      <c r="I24" s="30"/>
      <c r="J24" s="30"/>
      <c r="K24" s="30"/>
      <c r="L24" s="30">
        <f t="shared" si="0"/>
        <v>828.18566700000702</v>
      </c>
      <c r="M24" s="30">
        <f>[1]Свод!$I$643</f>
        <v>25639.398211218006</v>
      </c>
      <c r="N24" s="22">
        <v>1</v>
      </c>
      <c r="O24" s="35">
        <f>[1]Свод!$K$643</f>
        <v>0.65320188856873052</v>
      </c>
      <c r="Q24" s="24"/>
    </row>
    <row r="25" spans="1:17" ht="78.75" x14ac:dyDescent="0.25">
      <c r="A25">
        <v>426</v>
      </c>
      <c r="B25" s="7" t="s">
        <v>40</v>
      </c>
      <c r="C25" s="30">
        <f>[1]Свод!$I$648</f>
        <v>8080.8740419389997</v>
      </c>
      <c r="D25" s="30"/>
      <c r="E25" s="30"/>
      <c r="F25" s="30">
        <f>SUM([1]Свод!$I$655:$I$659)</f>
        <v>8998.5914653799991</v>
      </c>
      <c r="G25" s="30">
        <f>SUM([1]Свод!$I$660:$I$665)</f>
        <v>7731.685665295</v>
      </c>
      <c r="H25" s="30"/>
      <c r="I25" s="30"/>
      <c r="J25" s="30"/>
      <c r="K25" s="30"/>
      <c r="L25" s="30">
        <f t="shared" si="0"/>
        <v>828.18407600000592</v>
      </c>
      <c r="M25" s="30">
        <f>[1]Свод!$I$672</f>
        <v>25639.335248614003</v>
      </c>
      <c r="N25" s="22">
        <v>1</v>
      </c>
      <c r="O25" s="35">
        <f>[1]Свод!$K$672</f>
        <v>0.71840739890226357</v>
      </c>
      <c r="Q25" s="24"/>
    </row>
    <row r="26" spans="1:17" ht="33.75" x14ac:dyDescent="0.25">
      <c r="A26">
        <v>141269</v>
      </c>
      <c r="B26" s="7" t="s">
        <v>75</v>
      </c>
      <c r="C26" s="31">
        <f>SUM([1]Свод!$I$751:$I$752)</f>
        <v>111.16463099999999</v>
      </c>
      <c r="D26" s="31">
        <f>[1]Свод!$I$753</f>
        <v>0.176313</v>
      </c>
      <c r="E26" s="31"/>
      <c r="F26" s="31">
        <f>SUM([1]Свод!$I$757:$I$760)</f>
        <v>7.6536169999999997</v>
      </c>
      <c r="G26" s="31">
        <f>SUM([1]Свод!$I$761:$I$765)</f>
        <v>42.018659</v>
      </c>
      <c r="H26" s="31"/>
      <c r="I26" s="31">
        <f>[1]Свод!$I$756</f>
        <v>0.44175199999999998</v>
      </c>
      <c r="J26" s="31"/>
      <c r="K26" s="31"/>
      <c r="L26" s="30">
        <f>M26-C26-D26-E26-F26-G26-I26</f>
        <v>3.7326389999999927</v>
      </c>
      <c r="M26" s="30">
        <f>[1]Свод!$I$771</f>
        <v>165.18761099999998</v>
      </c>
      <c r="N26" s="22">
        <v>1</v>
      </c>
      <c r="O26" s="35">
        <f>[1]Свод!$K$771</f>
        <v>1.4982963825295594</v>
      </c>
      <c r="Q26" s="24"/>
    </row>
    <row r="27" spans="1:17" ht="33.75" x14ac:dyDescent="0.25">
      <c r="A27">
        <v>41616</v>
      </c>
      <c r="B27" s="7" t="s">
        <v>76</v>
      </c>
      <c r="C27" s="31">
        <f>SUM([1]Свод!$I$777:$I$778)</f>
        <v>113.20499</v>
      </c>
      <c r="D27" s="31">
        <f>[1]Свод!$I$779</f>
        <v>0.17954899999999999</v>
      </c>
      <c r="E27" s="31"/>
      <c r="F27" s="31">
        <f>SUM([1]Свод!$I$783:$I$786)</f>
        <v>7.7941190000000002</v>
      </c>
      <c r="G27" s="31">
        <f>SUM([1]Свод!$I$787:$I$791)</f>
        <v>42.789788999999999</v>
      </c>
      <c r="H27" s="31"/>
      <c r="I27" s="31">
        <f>[1]Свод!$I$782</f>
        <v>0.44985899999999995</v>
      </c>
      <c r="J27" s="31"/>
      <c r="K27" s="31"/>
      <c r="L27" s="30">
        <f t="shared" ref="L27:L39" si="1">M27-C27-D27-E27-F27-G27-I27</f>
        <v>3.7911340000000031</v>
      </c>
      <c r="M27" s="30">
        <f>[1]Свод!$I$797</f>
        <v>168.20944</v>
      </c>
      <c r="N27" s="22">
        <v>1</v>
      </c>
      <c r="O27" s="35">
        <f>[1]Свод!$K$797</f>
        <v>0.74882836539970654</v>
      </c>
      <c r="Q27" s="24"/>
    </row>
    <row r="28" spans="1:17" ht="33.75" x14ac:dyDescent="0.25">
      <c r="A28">
        <v>292995</v>
      </c>
      <c r="B28" s="7" t="s">
        <v>77</v>
      </c>
      <c r="C28" s="31">
        <f>SUM([1]Свод!$I$803:$I$804)</f>
        <v>109.874315</v>
      </c>
      <c r="D28" s="31">
        <f>[1]Свод!$I$805</f>
        <v>0.17426700000000001</v>
      </c>
      <c r="E28" s="31"/>
      <c r="F28" s="31">
        <f>SUM([1]Свод!$I$809:$I$812)</f>
        <v>7.5647589999999996</v>
      </c>
      <c r="G28" s="31">
        <f>SUM([1]Свод!$I$813:$I$817)</f>
        <v>41.530755999999997</v>
      </c>
      <c r="H28" s="31"/>
      <c r="I28" s="31">
        <f>[1]Свод!$I$808</f>
        <v>0.43662299999999998</v>
      </c>
      <c r="J28" s="31"/>
      <c r="K28" s="31"/>
      <c r="L28" s="30">
        <f t="shared" si="1"/>
        <v>3.6892769999999944</v>
      </c>
      <c r="M28" s="30">
        <f>[1]Свод!$I$823</f>
        <v>163.26999699999999</v>
      </c>
      <c r="N28" s="22">
        <v>1</v>
      </c>
      <c r="O28" s="35">
        <f>[1]Свод!$K$823</f>
        <v>1.0388314026857</v>
      </c>
      <c r="Q28" s="24"/>
    </row>
    <row r="29" spans="1:17" ht="33.75" x14ac:dyDescent="0.25">
      <c r="A29">
        <v>21961</v>
      </c>
      <c r="B29" s="7" t="s">
        <v>78</v>
      </c>
      <c r="C29" s="31">
        <f>SUM([1]Свод!$I$829:$I$830)</f>
        <v>107.27453199999999</v>
      </c>
      <c r="D29" s="31">
        <f>[1]Свод!$I$831</f>
        <v>0.17014299999999999</v>
      </c>
      <c r="E29" s="31"/>
      <c r="F29" s="31">
        <f>SUM([1]Свод!$I$835:$I$838)</f>
        <v>7.3857889999999999</v>
      </c>
      <c r="G29" s="31">
        <f>SUM([1]Свод!$I$839:$I$843)</f>
        <v>40.548160999999993</v>
      </c>
      <c r="H29" s="31"/>
      <c r="I29" s="31">
        <f>[1]Свод!$I$834</f>
        <v>0.42629300000000003</v>
      </c>
      <c r="J29" s="31"/>
      <c r="K29" s="31"/>
      <c r="L29" s="30">
        <f t="shared" si="1"/>
        <v>3.5919980000000118</v>
      </c>
      <c r="M29" s="30">
        <f>[1]Свод!$I$849</f>
        <v>159.396916</v>
      </c>
      <c r="N29" s="22">
        <v>1</v>
      </c>
      <c r="O29" s="35">
        <f>[1]Свод!$K$849</f>
        <v>0.91758362501819057</v>
      </c>
      <c r="Q29" s="24"/>
    </row>
    <row r="30" spans="1:17" s="25" customFormat="1" ht="45" x14ac:dyDescent="0.25">
      <c r="A30" s="25">
        <v>80820</v>
      </c>
      <c r="B30" s="26" t="s">
        <v>79</v>
      </c>
      <c r="C30" s="32">
        <f>SUM([1]Свод!$I$855:$I$856)</f>
        <v>106.868613</v>
      </c>
      <c r="D30" s="32">
        <f>[1]Свод!$I$857</f>
        <v>0.16949899999999998</v>
      </c>
      <c r="E30" s="32"/>
      <c r="F30" s="32">
        <f>SUM([1]Свод!$I$861:$I$864)</f>
        <v>7.3578529999999995</v>
      </c>
      <c r="G30" s="32">
        <f>SUM([1]Свод!$I$865:$I$869)</f>
        <v>40.394824999999997</v>
      </c>
      <c r="H30" s="32"/>
      <c r="I30" s="32">
        <f>[1]Свод!$I$860</f>
        <v>0.42468099999999998</v>
      </c>
      <c r="J30" s="32"/>
      <c r="K30" s="32"/>
      <c r="L30" s="32">
        <f>M30-C30-D30-E30-F30-G30-I30</f>
        <v>3.5984079999999916</v>
      </c>
      <c r="M30" s="32">
        <f>[1]Свод!$I$875</f>
        <v>158.81387899999999</v>
      </c>
      <c r="N30" s="27">
        <v>1</v>
      </c>
      <c r="O30" s="36">
        <f>[1]Свод!$K$875</f>
        <v>0.95646552402387963</v>
      </c>
      <c r="Q30" s="28"/>
    </row>
    <row r="31" spans="1:17" ht="33.75" x14ac:dyDescent="0.25">
      <c r="A31">
        <v>144558</v>
      </c>
      <c r="B31" s="7" t="s">
        <v>80</v>
      </c>
      <c r="C31" s="31">
        <f>SUM([1]Свод!$I$881:$I$882)</f>
        <v>145.48938099999998</v>
      </c>
      <c r="D31" s="31">
        <f>[1]Свод!$I$883</f>
        <v>0.23075499999999999</v>
      </c>
      <c r="E31" s="31"/>
      <c r="F31" s="31">
        <f>SUM([1]Свод!$I$887:$I$890)</f>
        <v>10.016840999999999</v>
      </c>
      <c r="G31" s="31">
        <f>SUM([1]Свод!$I$891:$I$895)</f>
        <v>54.99274299999999</v>
      </c>
      <c r="H31" s="31"/>
      <c r="I31" s="31">
        <f>[1]Свод!$I$886</f>
        <v>0.57815299999999992</v>
      </c>
      <c r="J31" s="31"/>
      <c r="K31" s="31"/>
      <c r="L31" s="30">
        <f t="shared" si="1"/>
        <v>4.88520299999999</v>
      </c>
      <c r="M31" s="30">
        <f>[1]Свод!$I$901</f>
        <v>216.19307599999996</v>
      </c>
      <c r="N31" s="22">
        <v>1</v>
      </c>
      <c r="O31" s="35">
        <f>[1]Свод!$K$901</f>
        <v>0.89554209404930285</v>
      </c>
      <c r="Q31" s="24"/>
    </row>
    <row r="32" spans="1:17" ht="22.5" x14ac:dyDescent="0.25">
      <c r="A32">
        <v>300</v>
      </c>
      <c r="B32" s="7" t="s">
        <v>72</v>
      </c>
      <c r="C32" s="31">
        <f>SUM([1]Свод!$I$907:$I$908)</f>
        <v>1128.2488490000001</v>
      </c>
      <c r="D32" s="31">
        <f>[1]Свод!$I$909</f>
        <v>1.7894679999999998</v>
      </c>
      <c r="E32" s="31"/>
      <c r="F32" s="31">
        <f>SUM([1]Свод!$I$913:$I$916)</f>
        <v>77.67922999999999</v>
      </c>
      <c r="G32" s="31">
        <f>SUM([1]Свод!$I$917:$I$921)</f>
        <v>426.46116699999993</v>
      </c>
      <c r="H32" s="31"/>
      <c r="I32" s="31">
        <f>[1]Свод!$I$912</f>
        <v>4.4834959999999997</v>
      </c>
      <c r="J32" s="31"/>
      <c r="K32" s="31"/>
      <c r="L32" s="30">
        <f t="shared" si="1"/>
        <v>37.88378299999971</v>
      </c>
      <c r="M32" s="30">
        <f>[1]Свод!$I$927</f>
        <v>1676.5459929999997</v>
      </c>
      <c r="N32" s="22">
        <v>1</v>
      </c>
      <c r="O32" s="35">
        <f>[1]Свод!$K$927</f>
        <v>0.53</v>
      </c>
      <c r="Q32" s="24"/>
    </row>
    <row r="33" spans="1:17" ht="45" x14ac:dyDescent="0.25">
      <c r="A33">
        <v>8700</v>
      </c>
      <c r="B33" s="7" t="s">
        <v>41</v>
      </c>
      <c r="C33" s="31">
        <f>SUM([1]Свод!$I$933:$I$934)</f>
        <v>1127.4255199999998</v>
      </c>
      <c r="D33" s="31">
        <f>[1]Свод!$I$935</f>
        <v>1.788162</v>
      </c>
      <c r="E33" s="31"/>
      <c r="F33" s="31">
        <f>SUM([1]Свод!$I$939:$I$942)</f>
        <v>77.622584000000003</v>
      </c>
      <c r="G33" s="31">
        <f>SUM([1]Свод!$I$943:$I$947)</f>
        <v>426.15005300000001</v>
      </c>
      <c r="H33" s="31"/>
      <c r="I33" s="31">
        <f>[1]Свод!$I$938</f>
        <v>4.4802230000000005</v>
      </c>
      <c r="J33" s="31"/>
      <c r="K33" s="31"/>
      <c r="L33" s="30">
        <f t="shared" si="1"/>
        <v>37.856162999999945</v>
      </c>
      <c r="M33" s="30">
        <f>[1]Свод!$I$953</f>
        <v>1675.3227049999998</v>
      </c>
      <c r="N33" s="22">
        <v>1</v>
      </c>
      <c r="O33" s="35">
        <f>[1]Свод!$K$953</f>
        <v>0.53</v>
      </c>
      <c r="Q33" s="24"/>
    </row>
    <row r="34" spans="1:17" ht="33.75" x14ac:dyDescent="0.25">
      <c r="A34">
        <v>645</v>
      </c>
      <c r="B34" s="7" t="s">
        <v>42</v>
      </c>
      <c r="C34" s="31">
        <f>SUM([1]Свод!$I$959:$I$960)</f>
        <v>1126.97543</v>
      </c>
      <c r="D34" s="31">
        <f>[1]Свод!$I$961</f>
        <v>1.787447</v>
      </c>
      <c r="E34" s="31"/>
      <c r="F34" s="31">
        <f>SUM([1]Свод!$I$965:$I$968)</f>
        <v>77.59156999999999</v>
      </c>
      <c r="G34" s="31">
        <f>SUM([1]Свод!$I$969:$I$973)</f>
        <v>425.98062100000004</v>
      </c>
      <c r="H34" s="31"/>
      <c r="I34" s="31">
        <f>[1]Свод!$I$964</f>
        <v>4.4784360000000003</v>
      </c>
      <c r="J34" s="31"/>
      <c r="K34" s="31"/>
      <c r="L34" s="30">
        <f t="shared" si="1"/>
        <v>37.841037999999728</v>
      </c>
      <c r="M34" s="30">
        <f>[1]Свод!$I$979</f>
        <v>1674.6545419999998</v>
      </c>
      <c r="N34" s="22">
        <v>1</v>
      </c>
      <c r="O34" s="35">
        <f>[1]Свод!$K$979</f>
        <v>0.53</v>
      </c>
      <c r="Q34" s="24"/>
    </row>
    <row r="35" spans="1:17" ht="33.75" x14ac:dyDescent="0.25">
      <c r="A35">
        <v>1800</v>
      </c>
      <c r="B35" s="7" t="s">
        <v>9</v>
      </c>
      <c r="C35" s="31">
        <f>SUM([1]Свод!$I$985:$I$986)</f>
        <v>7437.9682204800001</v>
      </c>
      <c r="D35" s="31">
        <f>[1]Свод!$I$988</f>
        <v>37.584033999999996</v>
      </c>
      <c r="E35" s="31"/>
      <c r="F35" s="31">
        <f>SUM([1]Свод!$I$992:$I$995)</f>
        <v>496.314367</v>
      </c>
      <c r="G35" s="31">
        <f>SUM([1]Свод!$I$996:$I$1000)</f>
        <v>939.76333</v>
      </c>
      <c r="H35" s="31"/>
      <c r="I35" s="31">
        <f>[1]Свод!$I$991</f>
        <v>87.254344000000003</v>
      </c>
      <c r="J35" s="31"/>
      <c r="K35" s="31"/>
      <c r="L35" s="30">
        <f t="shared" si="1"/>
        <v>166.74579800000009</v>
      </c>
      <c r="M35" s="30">
        <f>[1]Свод!$I$1006</f>
        <v>9165.6300934800001</v>
      </c>
      <c r="N35" s="22">
        <v>1</v>
      </c>
      <c r="O35" s="35">
        <f>[1]Свод!$K$1006</f>
        <v>0.99999889876856274</v>
      </c>
      <c r="Q35" s="24"/>
    </row>
    <row r="36" spans="1:17" ht="33.75" x14ac:dyDescent="0.25">
      <c r="A36">
        <v>31</v>
      </c>
      <c r="B36" s="7" t="s">
        <v>10</v>
      </c>
      <c r="C36" s="31">
        <f>SUM([1]Свод!$I$1012:$I$1013)</f>
        <v>7440.9925344400008</v>
      </c>
      <c r="D36" s="31">
        <f>[1]Свод!$I$1015</f>
        <v>37.599286999999997</v>
      </c>
      <c r="E36" s="31"/>
      <c r="F36" s="31">
        <f>SUM([1]Свод!$I$1019:$I$1022)</f>
        <v>496.51586999999995</v>
      </c>
      <c r="G36" s="31">
        <f>SUM([1]Свод!$I$1023:$I$1027)</f>
        <v>940.14222999999993</v>
      </c>
      <c r="H36" s="31"/>
      <c r="I36" s="31">
        <f>[1]Свод!$I$1018</f>
        <v>87.287348999999992</v>
      </c>
      <c r="J36" s="31"/>
      <c r="K36" s="31"/>
      <c r="L36" s="30">
        <f t="shared" si="1"/>
        <v>166.83019999999937</v>
      </c>
      <c r="M36" s="30">
        <f>[1]Свод!$I$1033</f>
        <v>9169.36747044</v>
      </c>
      <c r="N36" s="22">
        <v>1</v>
      </c>
      <c r="O36" s="35">
        <f>[1]Свод!$K$1033</f>
        <v>0.99959130545786479</v>
      </c>
      <c r="Q36" s="24"/>
    </row>
    <row r="37" spans="1:17" x14ac:dyDescent="0.25">
      <c r="A37">
        <v>111</v>
      </c>
      <c r="B37" s="7" t="s">
        <v>11</v>
      </c>
      <c r="C37" s="31">
        <f>SUM([1]Свод!$I$1039:$I$1040)</f>
        <v>7437.3154177899996</v>
      </c>
      <c r="D37" s="31">
        <f>[1]Свод!$I$1042+[1]Свод!$I$1041</f>
        <v>98.649699999999996</v>
      </c>
      <c r="E37" s="31"/>
      <c r="F37" s="31">
        <f>SUM([1]Свод!$I$1046:$I$1049)</f>
        <v>496.27084199999996</v>
      </c>
      <c r="G37" s="31">
        <f>SUM([1]Свод!$I$1050:$I$1054)</f>
        <v>939.68103700000006</v>
      </c>
      <c r="H37" s="31"/>
      <c r="I37" s="31">
        <f>[1]Свод!$I$1045</f>
        <v>87.245723999999996</v>
      </c>
      <c r="J37" s="31"/>
      <c r="K37" s="31"/>
      <c r="L37" s="30">
        <f t="shared" si="1"/>
        <v>105.67797499999926</v>
      </c>
      <c r="M37" s="30">
        <f>[1]Свод!$I$1060</f>
        <v>9164.8406957899988</v>
      </c>
      <c r="N37" s="22">
        <v>1</v>
      </c>
      <c r="O37" s="35">
        <f>[1]Свод!$K$1060</f>
        <v>1.0000850319428201</v>
      </c>
      <c r="Q37" s="24"/>
    </row>
    <row r="38" spans="1:17" ht="22.5" x14ac:dyDescent="0.25">
      <c r="A38">
        <v>140</v>
      </c>
      <c r="B38" s="7" t="s">
        <v>12</v>
      </c>
      <c r="C38" s="31">
        <f>SUM([1]Свод!$I$1066:$I$1067)</f>
        <v>7437.4281958199999</v>
      </c>
      <c r="D38" s="31">
        <f>SUM([1]Свод!$I$1068:$I$1069)</f>
        <v>98.650117999999992</v>
      </c>
      <c r="E38" s="31"/>
      <c r="F38" s="31">
        <f>SUM([1]Свод!$I$1073:$I$1076)</f>
        <v>496.27811899999995</v>
      </c>
      <c r="G38" s="31">
        <f>SUM([1]Свод!$I$1077:$I$1081)</f>
        <v>939.69573000000014</v>
      </c>
      <c r="H38" s="31"/>
      <c r="I38" s="31">
        <f>[1]Свод!$I$1072</f>
        <v>87.246479999999991</v>
      </c>
      <c r="J38" s="31"/>
      <c r="K38" s="31"/>
      <c r="L38" s="30">
        <f t="shared" si="1"/>
        <v>105.66940900000012</v>
      </c>
      <c r="M38" s="30">
        <f>[1]Свод!$I$1087</f>
        <v>9164.9680518200003</v>
      </c>
      <c r="N38" s="22">
        <v>1</v>
      </c>
      <c r="O38" s="35">
        <f>[1]Свод!$K$1087</f>
        <v>1.0000711348011595</v>
      </c>
      <c r="Q38" s="24"/>
    </row>
    <row r="39" spans="1:17" x14ac:dyDescent="0.25">
      <c r="A39">
        <v>5745</v>
      </c>
      <c r="B39" s="7" t="s">
        <v>8</v>
      </c>
      <c r="C39" s="31">
        <f>SUM([1]Свод!$I$708:$I$709)</f>
        <v>161.49397599999998</v>
      </c>
      <c r="D39" s="31">
        <f>[1]Свод!$I$714</f>
        <v>62.4</v>
      </c>
      <c r="E39" s="31">
        <f>M39-C39-D39</f>
        <v>1551.6441810000001</v>
      </c>
      <c r="F39" s="31"/>
      <c r="G39" s="31"/>
      <c r="H39" s="31"/>
      <c r="I39" s="31"/>
      <c r="J39" s="31"/>
      <c r="K39" s="31"/>
      <c r="L39" s="30">
        <f t="shared" si="1"/>
        <v>0</v>
      </c>
      <c r="M39" s="30">
        <f>[1]Свод!$I$718</f>
        <v>1775.5381570000002</v>
      </c>
      <c r="N39" s="22">
        <v>1</v>
      </c>
      <c r="O39" s="35">
        <f>[1]Свод!$K$718</f>
        <v>1.0000066700903911</v>
      </c>
      <c r="Q39" s="24"/>
    </row>
    <row r="40" spans="1:17" s="17" customFormat="1" ht="22.5" x14ac:dyDescent="0.25">
      <c r="A40" s="17">
        <v>3</v>
      </c>
      <c r="B40" s="7" t="s">
        <v>55</v>
      </c>
      <c r="C40" s="33">
        <f>SUM([3]СВОД!$H$45:$H$46)</f>
        <v>13567.720527999998</v>
      </c>
      <c r="D40" s="33">
        <f>SUM([3]СВОД!$H$47,[3]СВОД!$H$50,[3]СВОД!$H$51)</f>
        <v>3053.5330440000002</v>
      </c>
      <c r="E40" s="33">
        <f>[3]СВОД!$H$49</f>
        <v>17540.9486</v>
      </c>
      <c r="F40" s="33">
        <f>SUM([3]СВОД!$H$56:$H$59)</f>
        <v>13681.772393445959</v>
      </c>
      <c r="G40" s="33">
        <f>SUM([3]СВОД!$H$60:$H$64)</f>
        <v>11499.177715</v>
      </c>
      <c r="H40" s="33"/>
      <c r="I40" s="33"/>
      <c r="J40" s="33">
        <f>[3]СВОД!$H$54</f>
        <v>4.2556799999999999</v>
      </c>
      <c r="K40" s="33"/>
      <c r="L40" s="30">
        <f>M40-C40-D40-E40-F40-G40-I40-J40</f>
        <v>313.93752799999697</v>
      </c>
      <c r="M40" s="33">
        <f>[3]СВОД!$H$68</f>
        <v>59661.345488445957</v>
      </c>
      <c r="N40" s="23">
        <v>1</v>
      </c>
      <c r="O40" s="37">
        <f>[3]СВОД!$J$68</f>
        <v>1.1721200624538834</v>
      </c>
      <c r="Q40" s="24"/>
    </row>
    <row r="41" spans="1:17" s="17" customFormat="1" ht="22.5" x14ac:dyDescent="0.25">
      <c r="A41" s="17">
        <v>61</v>
      </c>
      <c r="B41" s="7" t="s">
        <v>56</v>
      </c>
      <c r="C41" s="33">
        <f>SUM([3]СВОД!$H$77:$H$78)</f>
        <v>13567.739004999999</v>
      </c>
      <c r="D41" s="33">
        <f>[3]СВОД!$H$79+[3]СВОД!$H$82+[3]СВОД!$H$83</f>
        <v>3053.5353659999996</v>
      </c>
      <c r="E41" s="33">
        <f>[3]СВОД!$H$81</f>
        <v>17540.9486</v>
      </c>
      <c r="F41" s="33">
        <f>SUM([3]СВОД!$H$88:$H$91)</f>
        <v>13681.777590405773</v>
      </c>
      <c r="G41" s="33">
        <f>SUM([3]СВОД!$H$92:$H$96)</f>
        <v>11499.179225</v>
      </c>
      <c r="H41" s="33"/>
      <c r="I41" s="33"/>
      <c r="J41" s="33">
        <f>[3]СВОД!$H$86</f>
        <v>4.2556799999999999</v>
      </c>
      <c r="K41" s="33"/>
      <c r="L41" s="30">
        <f t="shared" ref="L41:L58" si="2">M41-C41-D41-E41-F41-G41-I41-J41</f>
        <v>313.94752800000083</v>
      </c>
      <c r="M41" s="33">
        <f>[3]СВОД!$H$100</f>
        <v>59661.382994405765</v>
      </c>
      <c r="N41" s="23">
        <v>1</v>
      </c>
      <c r="O41" s="37">
        <f>[3]СВОД!$J$100</f>
        <v>1.0295336265630894</v>
      </c>
      <c r="Q41" s="24"/>
    </row>
    <row r="42" spans="1:17" s="17" customFormat="1" ht="33.75" x14ac:dyDescent="0.25">
      <c r="A42" s="17">
        <v>3200</v>
      </c>
      <c r="B42" s="7" t="s">
        <v>57</v>
      </c>
      <c r="C42" s="33">
        <f>SUM([3]СВОД!$H$141:$H$142)</f>
        <v>13567.739004999999</v>
      </c>
      <c r="D42" s="33">
        <f>SUM([3]СВОД!$H$143,[3]СВОД!$H$146:$H$147)</f>
        <v>3053.5353659999996</v>
      </c>
      <c r="E42" s="33">
        <f>[3]СВОД!$H$145</f>
        <v>17540.9486</v>
      </c>
      <c r="F42" s="33">
        <f>SUM([3]СВОД!$H$152:$H$155)</f>
        <v>13681.768030699806</v>
      </c>
      <c r="G42" s="33">
        <f>SUM([3]СВОД!$H$156:$H$160)</f>
        <v>11499.195091</v>
      </c>
      <c r="H42" s="33"/>
      <c r="I42" s="33"/>
      <c r="J42" s="33">
        <f>[3]СВОД!$H$150</f>
        <v>4.2556799999999999</v>
      </c>
      <c r="K42" s="33"/>
      <c r="L42" s="30">
        <f t="shared" si="2"/>
        <v>313.97752799999785</v>
      </c>
      <c r="M42" s="33">
        <f>[3]СВОД!$H$164</f>
        <v>59661.419300699796</v>
      </c>
      <c r="N42" s="23">
        <v>1</v>
      </c>
      <c r="O42" s="37">
        <f>[3]СВОД!$J$164</f>
        <v>1.0118421704944576</v>
      </c>
      <c r="Q42" s="24"/>
    </row>
    <row r="43" spans="1:17" s="17" customFormat="1" ht="33.75" x14ac:dyDescent="0.25">
      <c r="A43" s="17">
        <v>9199</v>
      </c>
      <c r="B43" s="7" t="s">
        <v>58</v>
      </c>
      <c r="C43" s="33">
        <f>SUM([3]СВОД!$H$173:$H$174)</f>
        <v>13567.739004999999</v>
      </c>
      <c r="D43" s="33">
        <f>SUM([3]СВОД!$H$175,[3]СВОД!$H$178,[3]СВОД!$H$179)</f>
        <v>3053.5353659999996</v>
      </c>
      <c r="E43" s="33">
        <f>[3]СВОД!$H$177</f>
        <v>17540.9486</v>
      </c>
      <c r="F43" s="33">
        <f>SUM([3]СВОД!$H$184:$H$187)</f>
        <v>13681.778031850228</v>
      </c>
      <c r="G43" s="33">
        <f>SUM([3]СВОД!$H$188:$H$192)</f>
        <v>11499.169819000001</v>
      </c>
      <c r="H43" s="33"/>
      <c r="I43" s="33"/>
      <c r="J43" s="33">
        <f>[3]СВОД!$H$182</f>
        <v>4.2556799999999999</v>
      </c>
      <c r="K43" s="33"/>
      <c r="L43" s="30">
        <f t="shared" si="2"/>
        <v>313.94752800000265</v>
      </c>
      <c r="M43" s="33">
        <f>[3]СВОД!$H$196</f>
        <v>59661.374029850223</v>
      </c>
      <c r="N43" s="23">
        <v>1</v>
      </c>
      <c r="O43" s="37">
        <f>[3]СВОД!$J$196</f>
        <v>0.98723086683405814</v>
      </c>
      <c r="Q43" s="24"/>
    </row>
    <row r="44" spans="1:17" s="17" customFormat="1" ht="33.75" x14ac:dyDescent="0.25">
      <c r="A44" s="17">
        <v>22</v>
      </c>
      <c r="B44" s="7" t="s">
        <v>59</v>
      </c>
      <c r="C44" s="33">
        <f>SUM([3]СВОД!$H$205:$H$206)</f>
        <v>15829.022679999998</v>
      </c>
      <c r="D44" s="33">
        <f>SUM([3]СВОД!$H$207,[3]СВОД!$H$210,[3]СВОД!$H$211)</f>
        <v>3562.4678789999998</v>
      </c>
      <c r="E44" s="33">
        <f>[3]СВОД!$H$209</f>
        <v>17540.9486</v>
      </c>
      <c r="F44" s="33">
        <f>SUM([3]СВОД!$H$216:$H$219)</f>
        <v>15962.071596663305</v>
      </c>
      <c r="G44" s="33">
        <f>SUM([3]СВОД!$H$220:$H$224)</f>
        <v>13415.696576999997</v>
      </c>
      <c r="H44" s="33"/>
      <c r="I44" s="33"/>
      <c r="J44" s="33">
        <f>[3]СВОД!$H$214</f>
        <v>4.9661039999999996</v>
      </c>
      <c r="K44" s="33"/>
      <c r="L44" s="30">
        <f t="shared" si="2"/>
        <v>366.2800240000098</v>
      </c>
      <c r="M44" s="33">
        <f>[3]СВОД!$H$228</f>
        <v>66681.45346066331</v>
      </c>
      <c r="N44" s="23">
        <v>1</v>
      </c>
      <c r="O44" s="37">
        <f>[3]СВОД!$J$228</f>
        <v>1.0721373978774225</v>
      </c>
      <c r="Q44" s="24"/>
    </row>
    <row r="45" spans="1:17" s="17" customFormat="1" ht="33.75" x14ac:dyDescent="0.25">
      <c r="A45" s="17">
        <v>88</v>
      </c>
      <c r="B45" s="7" t="s">
        <v>60</v>
      </c>
      <c r="C45" s="33">
        <f>SUM([3]СВОД!$H$237:$H$238)</f>
        <v>15829.022679999998</v>
      </c>
      <c r="D45" s="33">
        <f>SUM([3]СВОД!$H$239,[3]СВОД!$H$242,[3]СВОД!$H$243)</f>
        <v>3562.4678789999998</v>
      </c>
      <c r="E45" s="33">
        <f>[3]СВОД!$H$241</f>
        <v>17540.9486</v>
      </c>
      <c r="F45" s="33">
        <f>SUM([3]СВОД!$H$248:$H$251)</f>
        <v>15962.071596663305</v>
      </c>
      <c r="G45" s="33">
        <f>SUM([3]СВОД!$H$252:$H$256)</f>
        <v>13415.696576999997</v>
      </c>
      <c r="H45" s="33"/>
      <c r="I45" s="33"/>
      <c r="J45" s="33">
        <f>[3]СВОД!$H$246</f>
        <v>4.9661039999999996</v>
      </c>
      <c r="K45" s="33"/>
      <c r="L45" s="30">
        <f t="shared" si="2"/>
        <v>366.29002400000456</v>
      </c>
      <c r="M45" s="33">
        <f>[3]СВОД!$H$260</f>
        <v>66681.463460663304</v>
      </c>
      <c r="N45" s="23">
        <v>1</v>
      </c>
      <c r="O45" s="37">
        <f>[3]СВОД!$J$260</f>
        <v>1.0721373870592141</v>
      </c>
      <c r="Q45" s="24"/>
    </row>
    <row r="46" spans="1:17" s="17" customFormat="1" ht="33.75" x14ac:dyDescent="0.25">
      <c r="A46" s="17">
        <v>9</v>
      </c>
      <c r="B46" s="7" t="s">
        <v>61</v>
      </c>
      <c r="C46" s="33">
        <f>SUM([3]СВОД!$H$269:$H$270)</f>
        <v>13567.720527999998</v>
      </c>
      <c r="D46" s="33">
        <f>SUM([3]СВОД!$H$271,[3]СВОД!$H$274,[3]СВОД!$H$275)</f>
        <v>3053.5330440000002</v>
      </c>
      <c r="E46" s="33">
        <f>SUM([3]СВОД!$H$273)</f>
        <v>17540.9486</v>
      </c>
      <c r="F46" s="33">
        <f>SUM([3]СВОД!$H$280:$H$283)</f>
        <v>13681.772393445959</v>
      </c>
      <c r="G46" s="33">
        <f>SUM([3]СВОД!$H$284:$H$288)</f>
        <v>11499.175712</v>
      </c>
      <c r="H46" s="33"/>
      <c r="I46" s="33"/>
      <c r="J46" s="33">
        <f>[3]СВОД!$H$278</f>
        <v>4.2556799999999999</v>
      </c>
      <c r="K46" s="33"/>
      <c r="L46" s="30">
        <f t="shared" si="2"/>
        <v>313.94752799999719</v>
      </c>
      <c r="M46" s="33">
        <f>[3]СВОД!$H$292</f>
        <v>59661.353485445958</v>
      </c>
      <c r="N46" s="23">
        <v>1</v>
      </c>
      <c r="O46" s="37">
        <f>[3]СВОД!$J$292</f>
        <v>0.96436715962260955</v>
      </c>
      <c r="Q46" s="24"/>
    </row>
    <row r="47" spans="1:17" s="17" customFormat="1" ht="33.75" x14ac:dyDescent="0.25">
      <c r="A47" s="17">
        <v>62</v>
      </c>
      <c r="B47" s="7" t="s">
        <v>62</v>
      </c>
      <c r="C47" s="33">
        <f>SUM([3]СВОД!$H$301:$H$302)</f>
        <v>13567.739004999999</v>
      </c>
      <c r="D47" s="33">
        <f>SUM([3]СВОД!$H$303,[3]СВОД!$H$306,[3]СВОД!$H$307)</f>
        <v>3053.5353659999996</v>
      </c>
      <c r="E47" s="33">
        <f>[3]СВОД!$H$305</f>
        <v>17540.9486</v>
      </c>
      <c r="F47" s="33">
        <f>SUM([3]СВОД!$H$312:$H$315)</f>
        <v>13681.778494402561</v>
      </c>
      <c r="G47" s="33">
        <f>SUM([3]СВОД!$H$316:$H$320)</f>
        <v>11499.090564</v>
      </c>
      <c r="H47" s="33"/>
      <c r="I47" s="33"/>
      <c r="J47" s="33">
        <f>[3]СВОД!$H$310</f>
        <v>4.2556799999999999</v>
      </c>
      <c r="K47" s="33"/>
      <c r="L47" s="30">
        <f t="shared" si="2"/>
        <v>313.93752800000061</v>
      </c>
      <c r="M47" s="33">
        <f>[3]СВОД!$H$324</f>
        <v>59661.285237402553</v>
      </c>
      <c r="N47" s="23">
        <v>1</v>
      </c>
      <c r="O47" s="37">
        <f>[3]СВОД!$J$324</f>
        <v>1.0393641329256034</v>
      </c>
      <c r="Q47" s="24"/>
    </row>
    <row r="48" spans="1:17" s="17" customFormat="1" ht="33.75" x14ac:dyDescent="0.25">
      <c r="A48" s="17">
        <v>3</v>
      </c>
      <c r="B48" s="7" t="s">
        <v>63</v>
      </c>
      <c r="C48" s="33">
        <f>SUM([3]СВОД!$H$365:$H$366)</f>
        <v>15829.041155999999</v>
      </c>
      <c r="D48" s="33">
        <f>SUM([3]СВОД!$H$367,[3]СВОД!$H$370:$H$371)</f>
        <v>3562.4688139999998</v>
      </c>
      <c r="E48" s="33">
        <f>[3]СВОД!$H$369</f>
        <v>17540.9486</v>
      </c>
      <c r="F48" s="33">
        <f>SUM([3]СВОД!$H$376:$H$379)</f>
        <v>15962.083817960482</v>
      </c>
      <c r="G48" s="33">
        <f>SUM([3]СВОД!$H$380:$H$384)</f>
        <v>13415.715037999998</v>
      </c>
      <c r="H48" s="33"/>
      <c r="I48" s="33"/>
      <c r="J48" s="33">
        <f>[3]СВОД!$H$374</f>
        <v>4.9661039999999996</v>
      </c>
      <c r="K48" s="33"/>
      <c r="L48" s="30">
        <f>M48-C48-D48-E48-F48-G48-I48-J48</f>
        <v>366.29002400000275</v>
      </c>
      <c r="M48" s="33">
        <f>[3]СВОД!$H$388</f>
        <v>66681.513553960482</v>
      </c>
      <c r="N48" s="23">
        <v>1</v>
      </c>
      <c r="O48" s="37">
        <f>[3]СВОД!$J$388</f>
        <v>1.0721365816351336</v>
      </c>
      <c r="Q48" s="24"/>
    </row>
    <row r="49" spans="1:17" s="17" customFormat="1" ht="33.75" x14ac:dyDescent="0.25">
      <c r="A49" s="17">
        <v>30</v>
      </c>
      <c r="B49" s="7" t="s">
        <v>64</v>
      </c>
      <c r="C49" s="33">
        <f>SUM([3]СВОД!$H$397:$H$398)</f>
        <v>15829.022679999998</v>
      </c>
      <c r="D49" s="33">
        <f>SUM([3]СВОД!$H$399,[3]СВОД!$H$402:$H$403)</f>
        <v>3562.4678789999998</v>
      </c>
      <c r="E49" s="33">
        <f>[3]СВОД!$H$401</f>
        <v>17540.9486</v>
      </c>
      <c r="F49" s="33">
        <f>SUM([3]СВОД!$H$408:$H$411)</f>
        <v>15962.072581697448</v>
      </c>
      <c r="G49" s="33">
        <f>SUM([3]СВОД!$H$412:$H$416)</f>
        <v>13415.697757999998</v>
      </c>
      <c r="H49" s="33"/>
      <c r="I49" s="33"/>
      <c r="J49" s="33">
        <f>[3]СВОД!$H$406</f>
        <v>4.9661039999999996</v>
      </c>
      <c r="K49" s="33"/>
      <c r="L49" s="30">
        <f t="shared" si="2"/>
        <v>366.29002400000456</v>
      </c>
      <c r="M49" s="33">
        <f>[3]СВОД!$H$420</f>
        <v>66681.465626697449</v>
      </c>
      <c r="N49" s="23">
        <v>1</v>
      </c>
      <c r="O49" s="37">
        <f>[3]СВОД!$J$420</f>
        <v>1.1611084020475004</v>
      </c>
      <c r="Q49" s="24"/>
    </row>
    <row r="50" spans="1:17" s="17" customFormat="1" ht="33.75" x14ac:dyDescent="0.25">
      <c r="A50" s="17">
        <v>119</v>
      </c>
      <c r="B50" s="7" t="s">
        <v>65</v>
      </c>
      <c r="C50" s="33">
        <f>SUM([3]СВОД!$H$429:$H$430)</f>
        <v>15829.022679999998</v>
      </c>
      <c r="D50" s="33">
        <f>SUM([3]СВОД!$H$431,[3]СВОД!$H$434:$H$435)</f>
        <v>3562.4678789999998</v>
      </c>
      <c r="E50" s="33">
        <f>[3]СВОД!$H$433</f>
        <v>17540.9486</v>
      </c>
      <c r="F50" s="33">
        <f>SUM([3]СВОД!$H$440:$H$443)</f>
        <v>15962.072226002692</v>
      </c>
      <c r="G50" s="33">
        <f>SUM([3]СВОД!$H$444:$H$448)</f>
        <v>13415.607340999999</v>
      </c>
      <c r="H50" s="33"/>
      <c r="I50" s="33"/>
      <c r="J50" s="33">
        <f>[3]СВОД!$H$438</f>
        <v>4.9661039999999996</v>
      </c>
      <c r="K50" s="33"/>
      <c r="L50" s="30">
        <f t="shared" si="2"/>
        <v>366.35002399999496</v>
      </c>
      <c r="M50" s="33">
        <f>[3]СВОД!$H$452</f>
        <v>66681.434854002684</v>
      </c>
      <c r="N50" s="23">
        <v>1</v>
      </c>
      <c r="O50" s="37">
        <f>[3]СВОД!$J$452</f>
        <v>1.1504134571782578</v>
      </c>
      <c r="Q50" s="24"/>
    </row>
    <row r="51" spans="1:17" s="17" customFormat="1" ht="33.75" x14ac:dyDescent="0.25">
      <c r="A51" s="17">
        <v>31</v>
      </c>
      <c r="B51" s="7" t="s">
        <v>66</v>
      </c>
      <c r="C51" s="33">
        <f>SUM([3]СВОД!$H$461:$H$462)</f>
        <v>27135.478009999999</v>
      </c>
      <c r="D51" s="33">
        <f>SUM([3]СВОД!$H$463,[3]СВОД!$H$466,[3]СВОД!$H$467)</f>
        <v>6107.0656019999988</v>
      </c>
      <c r="E51" s="33">
        <f>[3]СВОД!$H$465</f>
        <v>17540.9486</v>
      </c>
      <c r="F51" s="33">
        <f>SUM([3]СВОД!$H$472:$H$475)</f>
        <v>27363.553296805112</v>
      </c>
      <c r="G51" s="33">
        <f>SUM([3]СВОД!$H$476:$H$480)</f>
        <v>22998.322002999997</v>
      </c>
      <c r="H51" s="33"/>
      <c r="I51" s="33"/>
      <c r="J51" s="33">
        <f>[3]СВОД!$H$470</f>
        <v>8.5125039999999998</v>
      </c>
      <c r="K51" s="33"/>
      <c r="L51" s="30">
        <f t="shared" si="2"/>
        <v>627.92168200000947</v>
      </c>
      <c r="M51" s="33">
        <f>[3]СВОД!$H$484</f>
        <v>101781.80169780512</v>
      </c>
      <c r="N51" s="23">
        <v>1</v>
      </c>
      <c r="O51" s="37">
        <f>[3]СВОД!$J$484</f>
        <v>1.7679222316604006</v>
      </c>
      <c r="Q51" s="24"/>
    </row>
    <row r="52" spans="1:17" s="17" customFormat="1" ht="45" x14ac:dyDescent="0.25">
      <c r="A52" s="17">
        <v>117</v>
      </c>
      <c r="B52" s="7" t="s">
        <v>67</v>
      </c>
      <c r="C52" s="33">
        <f>SUM([3]СВОД!$H$690:$H$691)</f>
        <v>97293.777814000001</v>
      </c>
      <c r="D52" s="33">
        <f>SUM([3]СВОД!$H$692:$H$694)</f>
        <v>5450.5601280000001</v>
      </c>
      <c r="E52" s="33"/>
      <c r="F52" s="33">
        <f>SUM([3]СВОД!$H$699:$H$702)</f>
        <v>4625.5221729999994</v>
      </c>
      <c r="G52" s="33">
        <f>SUM([3]СВОД!$H$703:$H$707)</f>
        <v>8713.7466220000006</v>
      </c>
      <c r="H52" s="33"/>
      <c r="I52" s="33">
        <f>[3]СВОД!$H$696</f>
        <v>1324.2861479999999</v>
      </c>
      <c r="J52" s="33">
        <f>[3]СВОД!$H$697</f>
        <v>146.66651999999999</v>
      </c>
      <c r="K52" s="33"/>
      <c r="L52" s="30">
        <f t="shared" si="2"/>
        <v>1186.035430000009</v>
      </c>
      <c r="M52" s="33">
        <f>[3]СВОД!$H$711</f>
        <v>118740.59483500001</v>
      </c>
      <c r="N52" s="23">
        <v>1</v>
      </c>
      <c r="O52" s="37">
        <f>[3]СВОД!$J$711</f>
        <v>0.99999979084659274</v>
      </c>
      <c r="Q52" s="24"/>
    </row>
    <row r="53" spans="1:17" s="17" customFormat="1" ht="45" x14ac:dyDescent="0.25">
      <c r="A53" s="17">
        <v>117</v>
      </c>
      <c r="B53" s="7" t="s">
        <v>68</v>
      </c>
      <c r="C53" s="33">
        <f>SUM([3]СВОД!$H$718:$H$719)</f>
        <v>97293.777814000001</v>
      </c>
      <c r="D53" s="33">
        <f>SUM([3]СВОД!$H$720:$H$722)</f>
        <v>5450.5601280000001</v>
      </c>
      <c r="E53" s="33"/>
      <c r="F53" s="33">
        <f>SUM([3]СВОД!$H$727:$H$730)</f>
        <v>4625.5221729999994</v>
      </c>
      <c r="G53" s="33">
        <f>SUM([3]СВОД!$H$731:$H$735)</f>
        <v>8713.7466220000006</v>
      </c>
      <c r="H53" s="33"/>
      <c r="I53" s="33">
        <f>[3]СВОД!$H$724</f>
        <v>1324.2861479999999</v>
      </c>
      <c r="J53" s="33">
        <f>[3]СВОД!$H$725</f>
        <v>146.66651999999999</v>
      </c>
      <c r="K53" s="33"/>
      <c r="L53" s="30">
        <f t="shared" si="2"/>
        <v>1186.035430000009</v>
      </c>
      <c r="M53" s="33">
        <f>[3]СВОД!$H$739</f>
        <v>118740.59483500001</v>
      </c>
      <c r="N53" s="23">
        <v>1</v>
      </c>
      <c r="O53" s="37">
        <f>[3]СВОД!$J$767</f>
        <v>1</v>
      </c>
      <c r="Q53" s="24"/>
    </row>
    <row r="54" spans="1:17" s="17" customFormat="1" ht="45" x14ac:dyDescent="0.25">
      <c r="A54" s="17">
        <v>117</v>
      </c>
      <c r="B54" s="7" t="s">
        <v>69</v>
      </c>
      <c r="C54" s="33">
        <f>SUM([3]СВОД!$H$746:$H$747)</f>
        <v>97293.777814000001</v>
      </c>
      <c r="D54" s="33">
        <f>SUM([3]СВОД!$H$748:$H$750)</f>
        <v>5450.5601280000001</v>
      </c>
      <c r="E54" s="33"/>
      <c r="F54" s="33">
        <f>SUM([3]СВОД!$H$755:$H$758)</f>
        <v>4625.5221729999994</v>
      </c>
      <c r="G54" s="33">
        <f>SUM([3]СВОД!$H$759:$H$763)</f>
        <v>8713.7466220000006</v>
      </c>
      <c r="H54" s="33"/>
      <c r="I54" s="33">
        <f>[3]СВОД!$H$752</f>
        <v>1324.2861479999999</v>
      </c>
      <c r="J54" s="33">
        <f>[3]СВОД!$H$753</f>
        <v>146.66651999999999</v>
      </c>
      <c r="K54" s="33"/>
      <c r="L54" s="30">
        <f t="shared" si="2"/>
        <v>1186.035430000009</v>
      </c>
      <c r="M54" s="33">
        <f>[3]СВОД!$H$767</f>
        <v>118740.59483500001</v>
      </c>
      <c r="N54" s="23">
        <v>1</v>
      </c>
      <c r="O54" s="37">
        <f>[3]СВОД!$J$794</f>
        <v>0.99999970662939608</v>
      </c>
      <c r="Q54" s="24"/>
    </row>
    <row r="55" spans="1:17" s="17" customFormat="1" ht="45" x14ac:dyDescent="0.25">
      <c r="A55" s="17">
        <v>117</v>
      </c>
      <c r="B55" s="7" t="s">
        <v>70</v>
      </c>
      <c r="C55" s="33">
        <f>SUM([3]СВОД!$H$773:$H$774)</f>
        <v>97293.777814000001</v>
      </c>
      <c r="D55" s="33">
        <f>SUM([3]СВОД!$H$775:$H$777)</f>
        <v>5450.5601280000001</v>
      </c>
      <c r="E55" s="33"/>
      <c r="F55" s="33">
        <f>SUM([3]СВОД!$H$782:$H$785)</f>
        <v>4625.5221729999994</v>
      </c>
      <c r="G55" s="33">
        <f>SUM([3]СВОД!$H$786:$H$790)</f>
        <v>8713.7466220000006</v>
      </c>
      <c r="H55" s="33"/>
      <c r="I55" s="33">
        <f>[3]СВОД!$H$779</f>
        <v>1324.2861479999999</v>
      </c>
      <c r="J55" s="33">
        <f>[3]СВОД!$H$780</f>
        <v>146.66651999999999</v>
      </c>
      <c r="K55" s="33"/>
      <c r="L55" s="30">
        <f t="shared" si="2"/>
        <v>1186.035430000009</v>
      </c>
      <c r="M55" s="33">
        <f>[3]СВОД!$H$794</f>
        <v>118740.59483500001</v>
      </c>
      <c r="N55" s="23">
        <v>1</v>
      </c>
      <c r="O55" s="37">
        <f>[3]СВОД!$J$767</f>
        <v>1</v>
      </c>
      <c r="Q55" s="24"/>
    </row>
    <row r="56" spans="1:17" s="17" customFormat="1" ht="22.5" x14ac:dyDescent="0.25">
      <c r="A56" s="17">
        <v>200</v>
      </c>
      <c r="B56" s="7" t="s">
        <v>71</v>
      </c>
      <c r="C56" s="34">
        <f>SUM([3]СВОД!$H$553:$H$554)</f>
        <v>5188.6511730000002</v>
      </c>
      <c r="D56" s="34">
        <f>SUM([3]СВОД!$H$555:$H$556)</f>
        <v>151.125969</v>
      </c>
      <c r="E56" s="34"/>
      <c r="F56" s="34">
        <f>SUM([3]СВОД!$H$561:$H$564)</f>
        <v>211.13341099999997</v>
      </c>
      <c r="G56" s="34">
        <f>SUM([3]СВОД!$H$565:$H$569)</f>
        <v>264.069031</v>
      </c>
      <c r="H56" s="34"/>
      <c r="I56" s="34">
        <f>[3]СВОД!$H$558</f>
        <v>27.677993999999998</v>
      </c>
      <c r="J56" s="34">
        <f>[3]СВОД!$H$559</f>
        <v>26.400088</v>
      </c>
      <c r="K56" s="34"/>
      <c r="L56" s="30">
        <f t="shared" si="2"/>
        <v>21.424392000000406</v>
      </c>
      <c r="M56" s="33">
        <f>[3]СВОД!$H$573</f>
        <v>5890.4820580000005</v>
      </c>
      <c r="N56" s="23">
        <v>1</v>
      </c>
      <c r="O56" s="37">
        <f>[3]СВОД!$J$573</f>
        <v>0.99979932745938915</v>
      </c>
      <c r="Q56" s="24"/>
    </row>
    <row r="57" spans="1:17" s="17" customFormat="1" ht="45" x14ac:dyDescent="0.25">
      <c r="A57" s="17">
        <v>800</v>
      </c>
      <c r="B57" s="7" t="s">
        <v>41</v>
      </c>
      <c r="C57" s="34">
        <f>SUM([3]СВОД!$H$581:$H$582)</f>
        <v>5188.584057</v>
      </c>
      <c r="D57" s="34">
        <f>SUM([3]СВОД!$H$583:$H$584)</f>
        <v>151.12471599999998</v>
      </c>
      <c r="E57" s="34"/>
      <c r="F57" s="34">
        <f>SUM([3]СВОД!$H$589:$H$592)</f>
        <v>211.13234299999999</v>
      </c>
      <c r="G57" s="34">
        <f>SUM([3]СВОД!$H$593:$H$597)</f>
        <v>264.06282199999998</v>
      </c>
      <c r="H57" s="34"/>
      <c r="I57" s="34">
        <f>[3]СВОД!$H$586</f>
        <v>27.676783</v>
      </c>
      <c r="J57" s="34">
        <f>[3]СВОД!$H$587</f>
        <v>26.400088</v>
      </c>
      <c r="K57" s="34"/>
      <c r="L57" s="30">
        <f t="shared" si="2"/>
        <v>21.422916000000082</v>
      </c>
      <c r="M57" s="33">
        <f>[3]СВОД!$H$601</f>
        <v>5890.4037250000001</v>
      </c>
      <c r="N57" s="23">
        <v>1</v>
      </c>
      <c r="O57" s="37">
        <f>[3]СВОД!$J$601</f>
        <v>0.99996711176193609</v>
      </c>
      <c r="Q57" s="24"/>
    </row>
    <row r="58" spans="1:17" s="17" customFormat="1" ht="33.75" x14ac:dyDescent="0.25">
      <c r="A58" s="17">
        <v>40</v>
      </c>
      <c r="B58" s="7" t="s">
        <v>42</v>
      </c>
      <c r="C58" s="34">
        <f>SUM([3]СВОД!$H$609:$H$610)</f>
        <v>5188.2930009999991</v>
      </c>
      <c r="D58" s="34">
        <f>SUM([3]СВОД!$H$611:$H$612)</f>
        <v>151.12095499999998</v>
      </c>
      <c r="E58" s="34"/>
      <c r="F58" s="34">
        <f>SUM([3]СВОД!$H$617:$H$620)</f>
        <v>211.12408999999997</v>
      </c>
      <c r="G58" s="34">
        <f>SUM([3]СВОД!$H$621:$H$625)</f>
        <v>264.05861199999998</v>
      </c>
      <c r="H58" s="34"/>
      <c r="I58" s="34">
        <f>[3]СВОД!$H$614</f>
        <v>27.676154</v>
      </c>
      <c r="J58" s="34">
        <f>[3]СВОД!$H$615</f>
        <v>26.398944</v>
      </c>
      <c r="K58" s="34"/>
      <c r="L58" s="30">
        <f t="shared" si="2"/>
        <v>21.422804000000525</v>
      </c>
      <c r="M58" s="33">
        <f>[3]СВОД!$H$629</f>
        <v>5890.0945599999995</v>
      </c>
      <c r="N58" s="23">
        <v>1</v>
      </c>
      <c r="O58" s="37">
        <f>[3]СВОД!$J$629</f>
        <v>1.0017224579158539</v>
      </c>
      <c r="Q58" s="24"/>
    </row>
    <row r="59" spans="1:17" x14ac:dyDescent="0.25">
      <c r="B59" s="8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9"/>
      <c r="O59" s="9"/>
      <c r="Q59" s="24"/>
    </row>
    <row r="60" spans="1:17" ht="15.75" x14ac:dyDescent="0.25">
      <c r="B60" s="2"/>
      <c r="C60" s="3"/>
      <c r="D60" s="4"/>
      <c r="E60" s="4"/>
      <c r="F60" s="4" t="s">
        <v>14</v>
      </c>
      <c r="G60" s="4">
        <v>2021</v>
      </c>
      <c r="H60" s="4" t="s">
        <v>0</v>
      </c>
      <c r="I60" s="4"/>
      <c r="J60" s="4"/>
      <c r="K60" s="4"/>
      <c r="L60" s="4"/>
      <c r="M60" s="4"/>
      <c r="N60" s="2"/>
      <c r="O60" s="2"/>
      <c r="Q60" s="24"/>
    </row>
    <row r="61" spans="1:17" ht="8.25" customHeight="1" x14ac:dyDescent="0.25">
      <c r="B61" s="16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16"/>
      <c r="O61" s="16"/>
      <c r="Q61" s="24"/>
    </row>
    <row r="62" spans="1:17" ht="60" x14ac:dyDescent="0.25">
      <c r="B62" s="47" t="s">
        <v>15</v>
      </c>
      <c r="C62" s="47" t="s">
        <v>16</v>
      </c>
      <c r="D62" s="47"/>
      <c r="E62" s="47"/>
      <c r="F62" s="47" t="s">
        <v>17</v>
      </c>
      <c r="G62" s="47"/>
      <c r="H62" s="47"/>
      <c r="I62" s="47"/>
      <c r="J62" s="47"/>
      <c r="K62" s="47"/>
      <c r="L62" s="47"/>
      <c r="M62" s="6" t="s">
        <v>18</v>
      </c>
      <c r="N62" s="6" t="s">
        <v>19</v>
      </c>
      <c r="O62" s="6" t="s">
        <v>20</v>
      </c>
      <c r="Q62" s="24"/>
    </row>
    <row r="63" spans="1:17" x14ac:dyDescent="0.25">
      <c r="B63" s="47"/>
      <c r="C63" s="5" t="s">
        <v>21</v>
      </c>
      <c r="D63" s="5" t="s">
        <v>22</v>
      </c>
      <c r="E63" s="5" t="s">
        <v>23</v>
      </c>
      <c r="F63" s="5" t="s">
        <v>24</v>
      </c>
      <c r="G63" s="5" t="s">
        <v>25</v>
      </c>
      <c r="H63" s="5" t="s">
        <v>26</v>
      </c>
      <c r="I63" s="5" t="s">
        <v>27</v>
      </c>
      <c r="J63" s="5" t="s">
        <v>28</v>
      </c>
      <c r="K63" s="5" t="s">
        <v>29</v>
      </c>
      <c r="L63" s="5" t="s">
        <v>30</v>
      </c>
      <c r="M63" s="18"/>
      <c r="N63" s="18"/>
      <c r="O63" s="18"/>
      <c r="Q63" s="24"/>
    </row>
    <row r="64" spans="1:17" ht="24" x14ac:dyDescent="0.25">
      <c r="B64" s="5">
        <v>1</v>
      </c>
      <c r="C64" s="5">
        <v>2</v>
      </c>
      <c r="D64" s="5">
        <v>3</v>
      </c>
      <c r="E64" s="5">
        <v>4</v>
      </c>
      <c r="F64" s="5">
        <v>5</v>
      </c>
      <c r="G64" s="5">
        <v>6</v>
      </c>
      <c r="H64" s="5">
        <v>7</v>
      </c>
      <c r="I64" s="5">
        <v>8</v>
      </c>
      <c r="J64" s="5">
        <v>9</v>
      </c>
      <c r="K64" s="5">
        <v>10</v>
      </c>
      <c r="L64" s="5">
        <v>11</v>
      </c>
      <c r="M64" s="6" t="s">
        <v>31</v>
      </c>
      <c r="N64" s="5">
        <v>13</v>
      </c>
      <c r="O64" s="5">
        <v>14</v>
      </c>
      <c r="Q64" s="24"/>
    </row>
    <row r="65" spans="1:17" ht="67.5" x14ac:dyDescent="0.25">
      <c r="A65">
        <v>106</v>
      </c>
      <c r="B65" s="7" t="s">
        <v>1</v>
      </c>
      <c r="C65" s="30">
        <f>SUM([4]Свод!$C$41:$C$42)</f>
        <v>5293.5779843800001</v>
      </c>
      <c r="D65" s="30"/>
      <c r="E65" s="30"/>
      <c r="F65" s="30">
        <f>SUM([4]Свод!$C$47:$C$51)</f>
        <v>5817.4804359999998</v>
      </c>
      <c r="G65" s="30">
        <f>SUM([4]Свод!$C$52:$C$57)</f>
        <v>2531.9345599999997</v>
      </c>
      <c r="H65" s="30"/>
      <c r="I65" s="30"/>
      <c r="J65" s="30"/>
      <c r="K65" s="30"/>
      <c r="L65" s="30">
        <f>M65-C65-D65-E65-F65-G65-H65-I65-J65-K65</f>
        <v>23.274847999997291</v>
      </c>
      <c r="M65" s="30">
        <f>[4]Свод!$C$63</f>
        <v>13666.267828379998</v>
      </c>
      <c r="N65" s="22">
        <v>1</v>
      </c>
      <c r="O65" s="35">
        <f>[4]Свод!$E$63</f>
        <v>1.8313599706485051</v>
      </c>
      <c r="Q65" s="24"/>
    </row>
    <row r="66" spans="1:17" ht="90" x14ac:dyDescent="0.25">
      <c r="A66">
        <v>335</v>
      </c>
      <c r="B66" s="7" t="s">
        <v>32</v>
      </c>
      <c r="C66" s="30">
        <f>SUM([4]Свод!$C$69:$C$70)</f>
        <v>5293.5738709999996</v>
      </c>
      <c r="D66" s="30"/>
      <c r="E66" s="30"/>
      <c r="F66" s="30">
        <f>SUM([4]Свод!$C$75:$C$79)</f>
        <v>5817.4765389999993</v>
      </c>
      <c r="G66" s="30">
        <f>SUM([4]Свод!$C$80:$C$85)</f>
        <v>2531.9328059999998</v>
      </c>
      <c r="H66" s="30"/>
      <c r="I66" s="30"/>
      <c r="J66" s="30"/>
      <c r="K66" s="30"/>
      <c r="L66" s="30">
        <f t="shared" ref="L66:L114" si="3">M66-C66-D66-E66-F66-G66-H66-I66-J66-K66</f>
        <v>23.264847999999802</v>
      </c>
      <c r="M66" s="30">
        <f>[4]Свод!$C$91</f>
        <v>13666.248063999998</v>
      </c>
      <c r="N66" s="22">
        <v>1</v>
      </c>
      <c r="O66" s="35">
        <f>[4]Свод!$E$91</f>
        <v>1.5489501366313083</v>
      </c>
      <c r="Q66" s="24"/>
    </row>
    <row r="67" spans="1:17" ht="45" x14ac:dyDescent="0.25">
      <c r="A67">
        <v>31</v>
      </c>
      <c r="B67" s="7" t="s">
        <v>2</v>
      </c>
      <c r="C67" s="30">
        <f>SUM([4]Свод!$C$97:$C$98)</f>
        <v>5293.5601580000002</v>
      </c>
      <c r="D67" s="30"/>
      <c r="E67" s="30"/>
      <c r="F67" s="30">
        <f>SUM([4]Свод!$C$103:$C$107)</f>
        <v>5817.4554850000004</v>
      </c>
      <c r="G67" s="30">
        <f>SUM([4]Свод!$C$108:$C$113)</f>
        <v>2531.924775</v>
      </c>
      <c r="H67" s="30"/>
      <c r="I67" s="30"/>
      <c r="J67" s="30"/>
      <c r="K67" s="30"/>
      <c r="L67" s="30">
        <f t="shared" si="3"/>
        <v>23.274799999998777</v>
      </c>
      <c r="M67" s="30">
        <f>[4]Свод!$C$119</f>
        <v>13666.215217999999</v>
      </c>
      <c r="N67" s="22">
        <v>1</v>
      </c>
      <c r="O67" s="35">
        <f>[4]Свод!$E$119</f>
        <v>1.380864701200726</v>
      </c>
      <c r="Q67" s="24"/>
    </row>
    <row r="68" spans="1:17" ht="33.75" x14ac:dyDescent="0.25">
      <c r="A68">
        <v>8796</v>
      </c>
      <c r="B68" s="7" t="s">
        <v>33</v>
      </c>
      <c r="C68" s="30">
        <f>[4]Свод!$C$124</f>
        <v>5293.5738709999996</v>
      </c>
      <c r="D68" s="30"/>
      <c r="E68" s="30"/>
      <c r="F68" s="30">
        <f>SUM([4]Свод!$C$131:$C$135)</f>
        <v>5817.4767759999995</v>
      </c>
      <c r="G68" s="30">
        <f>SUM([4]Свод!$C$136:$C$141)</f>
        <v>2531.932875</v>
      </c>
      <c r="H68" s="30"/>
      <c r="I68" s="30"/>
      <c r="J68" s="30"/>
      <c r="K68" s="30"/>
      <c r="L68" s="30">
        <f t="shared" si="3"/>
        <v>23.264848000001166</v>
      </c>
      <c r="M68" s="30">
        <f>[4]Свод!$C$147</f>
        <v>13666.248369999999</v>
      </c>
      <c r="N68" s="22">
        <v>1</v>
      </c>
      <c r="O68" s="35">
        <f>[4]Свод!$E$147</f>
        <v>1.2776685890254438</v>
      </c>
      <c r="Q68" s="24"/>
    </row>
    <row r="69" spans="1:17" ht="90" x14ac:dyDescent="0.25">
      <c r="A69">
        <v>1</v>
      </c>
      <c r="B69" s="7" t="s">
        <v>74</v>
      </c>
      <c r="C69" s="30">
        <f>[4]Свод!$C$152</f>
        <v>8515.7689439999995</v>
      </c>
      <c r="D69" s="30"/>
      <c r="E69" s="30"/>
      <c r="F69" s="30">
        <f>SUM([4]Свод!$C$159:$C$163)</f>
        <v>9358.5788830000001</v>
      </c>
      <c r="G69" s="30">
        <f>SUM([4]Свод!$C$164:$C$169)</f>
        <v>4073.1302449999998</v>
      </c>
      <c r="H69" s="30"/>
      <c r="I69" s="30"/>
      <c r="J69" s="30"/>
      <c r="K69" s="30"/>
      <c r="L69" s="30">
        <f t="shared" si="3"/>
        <v>37.441606999999294</v>
      </c>
      <c r="M69" s="30">
        <f>[4]Свод!$C$175</f>
        <v>21984.919678999999</v>
      </c>
      <c r="N69" s="22">
        <v>1</v>
      </c>
      <c r="O69" s="35">
        <f>[4]Свод!$E$175</f>
        <v>0.70569191184353208</v>
      </c>
      <c r="Q69" s="24"/>
    </row>
    <row r="70" spans="1:17" ht="90" x14ac:dyDescent="0.25">
      <c r="A70">
        <v>435</v>
      </c>
      <c r="B70" s="7" t="s">
        <v>34</v>
      </c>
      <c r="C70" s="30">
        <f>[4]Свод!$C$180</f>
        <v>8515.7552319999995</v>
      </c>
      <c r="D70" s="30"/>
      <c r="E70" s="30"/>
      <c r="F70" s="30">
        <f>SUM([4]Свод!$C$187:$C$191)</f>
        <v>9358.5564269999995</v>
      </c>
      <c r="G70" s="30">
        <f>SUM([4]Свод!$C$192:$C$197)</f>
        <v>4073.1145679999995</v>
      </c>
      <c r="H70" s="30"/>
      <c r="I70" s="30"/>
      <c r="J70" s="30"/>
      <c r="K70" s="30"/>
      <c r="L70" s="30">
        <f t="shared" si="3"/>
        <v>37.441558999996687</v>
      </c>
      <c r="M70" s="30">
        <f>[4]Свод!$C$203</f>
        <v>21984.867785999995</v>
      </c>
      <c r="N70" s="22">
        <v>1</v>
      </c>
      <c r="O70" s="35">
        <f>[4]Свод!$E$203</f>
        <v>0.65440934985492571</v>
      </c>
      <c r="Q70" s="24"/>
    </row>
    <row r="71" spans="1:17" ht="56.25" x14ac:dyDescent="0.25">
      <c r="A71">
        <v>101</v>
      </c>
      <c r="B71" s="7" t="s">
        <v>3</v>
      </c>
      <c r="C71" s="30">
        <f>[4]Свод!$C$236</f>
        <v>6674.972992</v>
      </c>
      <c r="D71" s="30"/>
      <c r="E71" s="30"/>
      <c r="F71" s="30">
        <f>SUM([4]Свод!$C$243:$C$247)</f>
        <v>7335.5892509999994</v>
      </c>
      <c r="G71" s="30">
        <f>SUM([4]Свод!$C$248:$C$253)</f>
        <v>3192.6633709999996</v>
      </c>
      <c r="H71" s="30"/>
      <c r="I71" s="30"/>
      <c r="J71" s="30"/>
      <c r="K71" s="30"/>
      <c r="L71" s="30">
        <f t="shared" si="3"/>
        <v>29.348441000002822</v>
      </c>
      <c r="M71" s="30">
        <f>[4]Свод!$C$259</f>
        <v>17232.574055000001</v>
      </c>
      <c r="N71" s="22">
        <v>1</v>
      </c>
      <c r="O71" s="35">
        <f>[4]Свод!$E$259</f>
        <v>1.5070143814735555</v>
      </c>
      <c r="Q71" s="24"/>
    </row>
    <row r="72" spans="1:17" ht="78.75" x14ac:dyDescent="0.25">
      <c r="A72">
        <v>424</v>
      </c>
      <c r="B72" s="7" t="s">
        <v>35</v>
      </c>
      <c r="C72" s="30">
        <f>[4]Свод!$C$264</f>
        <v>6674.6301899999999</v>
      </c>
      <c r="D72" s="30"/>
      <c r="E72" s="30"/>
      <c r="F72" s="30">
        <f>SUM([4]Свод!$C$271:$C$275)</f>
        <v>7335.2190789999995</v>
      </c>
      <c r="G72" s="30">
        <f>SUM([4]Свод!$C$276:$C$283)</f>
        <v>3194.5514719999996</v>
      </c>
      <c r="H72" s="30"/>
      <c r="I72" s="30"/>
      <c r="J72" s="30"/>
      <c r="K72" s="30"/>
      <c r="L72" s="30">
        <f t="shared" si="3"/>
        <v>27.295032000000447</v>
      </c>
      <c r="M72" s="30">
        <f>[4]Свод!$C$287</f>
        <v>17231.695772999999</v>
      </c>
      <c r="N72" s="22">
        <v>1</v>
      </c>
      <c r="O72" s="35">
        <f>[4]Свод!$E$287</f>
        <v>1.2355421305574696</v>
      </c>
      <c r="Q72" s="24"/>
    </row>
    <row r="73" spans="1:17" ht="45" x14ac:dyDescent="0.25">
      <c r="A73">
        <v>35</v>
      </c>
      <c r="B73" s="7" t="s">
        <v>4</v>
      </c>
      <c r="C73" s="31">
        <f>SUM([4]Свод!$C$293:$C$294)</f>
        <v>7827.2290399999993</v>
      </c>
      <c r="D73" s="31"/>
      <c r="E73" s="31"/>
      <c r="F73" s="31">
        <f>SUM([4]Свод!$C$299:$C$303)</f>
        <v>8601.8874169999981</v>
      </c>
      <c r="G73" s="31">
        <f>SUM([4]Свод!$C$304:$C$309)</f>
        <v>3743.7954499999996</v>
      </c>
      <c r="H73" s="31"/>
      <c r="I73" s="31"/>
      <c r="J73" s="31"/>
      <c r="K73" s="31"/>
      <c r="L73" s="30">
        <f t="shared" si="3"/>
        <v>34.414542000000438</v>
      </c>
      <c r="M73" s="31">
        <f>[4]Свод!$C$315</f>
        <v>20207.326448999997</v>
      </c>
      <c r="N73" s="29">
        <v>1</v>
      </c>
      <c r="O73" s="38">
        <f>[4]Свод!$E$315</f>
        <v>0.89967782103461325</v>
      </c>
      <c r="Q73" s="24"/>
    </row>
    <row r="74" spans="1:17" ht="33.75" x14ac:dyDescent="0.25">
      <c r="A74">
        <v>8635</v>
      </c>
      <c r="B74" s="7" t="s">
        <v>36</v>
      </c>
      <c r="C74" s="31">
        <f>[4]Свод!$C$320</f>
        <v>7825.2819209999998</v>
      </c>
      <c r="D74" s="31"/>
      <c r="E74" s="31"/>
      <c r="F74" s="31">
        <f>SUM([4]Свод!$C$327:$C$331)</f>
        <v>8599.7506570000023</v>
      </c>
      <c r="G74" s="31">
        <f>SUM([4]Свод!$C$332:$C$337)</f>
        <v>3742.861656</v>
      </c>
      <c r="H74" s="31"/>
      <c r="I74" s="31"/>
      <c r="J74" s="31"/>
      <c r="K74" s="31"/>
      <c r="L74" s="30">
        <f t="shared" si="3"/>
        <v>34.406233999999131</v>
      </c>
      <c r="M74" s="31">
        <f>[4]Свод!$C$343</f>
        <v>20202.300468000001</v>
      </c>
      <c r="N74" s="29">
        <v>1</v>
      </c>
      <c r="O74" s="38">
        <f>[4]Свод!$E$343</f>
        <v>0.87804228269085471</v>
      </c>
      <c r="Q74" s="24"/>
    </row>
    <row r="75" spans="1:17" ht="90" x14ac:dyDescent="0.25">
      <c r="A75">
        <v>5</v>
      </c>
      <c r="B75" s="7" t="s">
        <v>5</v>
      </c>
      <c r="C75" s="31">
        <f>[4]Свод!$C$348</f>
        <v>8055.3574179999996</v>
      </c>
      <c r="D75" s="31"/>
      <c r="E75" s="31"/>
      <c r="F75" s="31">
        <f>SUM([4]Свод!$C$355:$C$359)</f>
        <v>8852.6031390000007</v>
      </c>
      <c r="G75" s="31">
        <f>SUM([4]Свод!$C$360:$C$365)</f>
        <v>3852.906931</v>
      </c>
      <c r="H75" s="31"/>
      <c r="I75" s="31"/>
      <c r="J75" s="31"/>
      <c r="K75" s="31"/>
      <c r="L75" s="30">
        <f t="shared" si="3"/>
        <v>35.427463999999873</v>
      </c>
      <c r="M75" s="31">
        <f>[4]Свод!$C$371</f>
        <v>20796.294952</v>
      </c>
      <c r="N75" s="29">
        <v>1</v>
      </c>
      <c r="O75" s="38">
        <f>[4]Свод!$E$371</f>
        <v>0.71042000674159311</v>
      </c>
      <c r="Q75" s="24"/>
    </row>
    <row r="76" spans="1:17" ht="90" x14ac:dyDescent="0.25">
      <c r="A76">
        <v>1361</v>
      </c>
      <c r="B76" s="7" t="s">
        <v>37</v>
      </c>
      <c r="C76" s="31">
        <f>[4]Свод!$C$376</f>
        <v>8055.4396909999996</v>
      </c>
      <c r="D76" s="31"/>
      <c r="E76" s="31"/>
      <c r="F76" s="31">
        <f>SUM([4]Свод!$C$383:$C$387)</f>
        <v>8852.6872510000012</v>
      </c>
      <c r="G76" s="31">
        <f>SUM([4]Свод!$C$388:$C$393)</f>
        <v>3852.9466330000005</v>
      </c>
      <c r="H76" s="31"/>
      <c r="I76" s="31"/>
      <c r="J76" s="31"/>
      <c r="K76" s="31"/>
      <c r="L76" s="30">
        <f t="shared" si="3"/>
        <v>35.418233000001237</v>
      </c>
      <c r="M76" s="31">
        <f>[4]Свод!$C$399</f>
        <v>20796.491808000002</v>
      </c>
      <c r="N76" s="29">
        <v>1</v>
      </c>
      <c r="O76" s="38">
        <f>[4]Свод!$E$399</f>
        <v>0.70260844609922612</v>
      </c>
      <c r="Q76" s="24"/>
    </row>
    <row r="77" spans="1:17" ht="33.75" x14ac:dyDescent="0.25">
      <c r="A77">
        <v>8</v>
      </c>
      <c r="B77" s="7" t="s">
        <v>6</v>
      </c>
      <c r="C77" s="31">
        <f>[4]Свод!$C$432</f>
        <v>8055.4808279999997</v>
      </c>
      <c r="D77" s="31"/>
      <c r="E77" s="31"/>
      <c r="F77" s="31">
        <f>SUM([4]Свод!$C$439:$C$443)</f>
        <v>8852.7272730000004</v>
      </c>
      <c r="G77" s="31">
        <f>SUM([4]Свод!$C$444:$C$449)</f>
        <v>3852.9656540000001</v>
      </c>
      <c r="H77" s="31"/>
      <c r="I77" s="31"/>
      <c r="J77" s="31"/>
      <c r="K77" s="31"/>
      <c r="L77" s="30">
        <f t="shared" si="3"/>
        <v>35.418332000004284</v>
      </c>
      <c r="M77" s="31">
        <f>[4]Свод!$C$455</f>
        <v>20796.592087000005</v>
      </c>
      <c r="N77" s="29">
        <v>1</v>
      </c>
      <c r="O77" s="38">
        <f>[4]Свод!$E$455</f>
        <v>0.74275552866451711</v>
      </c>
      <c r="Q77" s="24"/>
    </row>
    <row r="78" spans="1:17" ht="33.75" x14ac:dyDescent="0.25">
      <c r="A78">
        <v>1426</v>
      </c>
      <c r="B78" s="7" t="s">
        <v>38</v>
      </c>
      <c r="C78" s="31">
        <f>[4]Свод!$C$460</f>
        <v>8055.4396909999996</v>
      </c>
      <c r="D78" s="31"/>
      <c r="E78" s="31"/>
      <c r="F78" s="31">
        <f>SUM([4]Свод!$C$467:$C$471)</f>
        <v>8852.6880789999996</v>
      </c>
      <c r="G78" s="31">
        <f>SUM([4]Свод!$C$472:$C$479)</f>
        <v>3855.4231460000001</v>
      </c>
      <c r="H78" s="31"/>
      <c r="I78" s="31"/>
      <c r="J78" s="31"/>
      <c r="K78" s="31"/>
      <c r="L78" s="30">
        <f t="shared" si="3"/>
        <v>32.94199000000026</v>
      </c>
      <c r="M78" s="31">
        <f>[4]Свод!$C$483</f>
        <v>20796.492905999999</v>
      </c>
      <c r="N78" s="29">
        <v>1</v>
      </c>
      <c r="O78" s="38">
        <f>[4]Свод!$E$483</f>
        <v>0.83898512690078564</v>
      </c>
      <c r="Q78" s="24"/>
    </row>
    <row r="79" spans="1:17" ht="33.75" x14ac:dyDescent="0.25">
      <c r="A79">
        <v>175</v>
      </c>
      <c r="B79" s="7" t="s">
        <v>39</v>
      </c>
      <c r="C79" s="31">
        <f>[4]Свод!$C$488</f>
        <v>2992.0235909999997</v>
      </c>
      <c r="D79" s="31"/>
      <c r="E79" s="31"/>
      <c r="F79" s="31">
        <f>SUM([4]Свод!$C$495:$C$499)</f>
        <v>3288.1376910000004</v>
      </c>
      <c r="G79" s="31">
        <f>SUM([4]Свод!$C$500:$C$505)</f>
        <v>1431.0917159999999</v>
      </c>
      <c r="H79" s="31"/>
      <c r="I79" s="31"/>
      <c r="J79" s="31"/>
      <c r="K79" s="31"/>
      <c r="L79" s="30">
        <f t="shared" si="3"/>
        <v>13.145420999999715</v>
      </c>
      <c r="M79" s="31">
        <f>[4]Свод!$C$511</f>
        <v>7724.3984189999992</v>
      </c>
      <c r="N79" s="29">
        <v>1</v>
      </c>
      <c r="O79" s="38">
        <f>[4]Свод!$E$511</f>
        <v>1.8605762036255584</v>
      </c>
      <c r="Q79" s="24"/>
    </row>
    <row r="80" spans="1:17" ht="78.75" x14ac:dyDescent="0.25">
      <c r="A80">
        <v>3</v>
      </c>
      <c r="B80" s="7" t="s">
        <v>7</v>
      </c>
      <c r="C80" s="31">
        <f>[4]Свод!$C$516</f>
        <v>8515.7689439999995</v>
      </c>
      <c r="D80" s="31"/>
      <c r="E80" s="31"/>
      <c r="F80" s="31">
        <f>SUM([4]Свод!$C$523:$C$527)</f>
        <v>9358.5788830000001</v>
      </c>
      <c r="G80" s="31">
        <f>SUM([4]Свод!$C$528:$C$533)</f>
        <v>4073.1302449999998</v>
      </c>
      <c r="H80" s="31"/>
      <c r="I80" s="31"/>
      <c r="J80" s="31"/>
      <c r="K80" s="31"/>
      <c r="L80" s="30">
        <f t="shared" si="3"/>
        <v>37.441606999999294</v>
      </c>
      <c r="M80" s="31">
        <f>[4]Свод!$C$539</f>
        <v>21984.919678999999</v>
      </c>
      <c r="N80" s="29">
        <v>1</v>
      </c>
      <c r="O80" s="38">
        <f>[4]Свод!$E$539</f>
        <v>0.71684971168610523</v>
      </c>
      <c r="Q80" s="24"/>
    </row>
    <row r="81" spans="1:17" ht="78.75" x14ac:dyDescent="0.25">
      <c r="A81">
        <v>426</v>
      </c>
      <c r="B81" s="7" t="s">
        <v>40</v>
      </c>
      <c r="C81" s="31">
        <f>[4]Свод!$C$544</f>
        <v>8515.7552319999995</v>
      </c>
      <c r="D81" s="31"/>
      <c r="E81" s="31"/>
      <c r="F81" s="31">
        <f>SUM([4]Свод!$C$551:$C$555)</f>
        <v>9358.5559729999986</v>
      </c>
      <c r="G81" s="31">
        <f>SUM([4]Свод!$C$556:$C$561)</f>
        <v>4073.114399</v>
      </c>
      <c r="H81" s="31"/>
      <c r="I81" s="31"/>
      <c r="J81" s="31"/>
      <c r="K81" s="31"/>
      <c r="L81" s="30">
        <f t="shared" si="3"/>
        <v>37.441558999997142</v>
      </c>
      <c r="M81" s="31">
        <f>[4]Свод!$C$567</f>
        <v>21984.867162999995</v>
      </c>
      <c r="N81" s="29">
        <v>1</v>
      </c>
      <c r="O81" s="38">
        <f>[4]Свод!$E$567</f>
        <v>0.67088069054482868</v>
      </c>
      <c r="Q81" s="24"/>
    </row>
    <row r="82" spans="1:17" ht="33.75" x14ac:dyDescent="0.25">
      <c r="A82">
        <v>141269</v>
      </c>
      <c r="B82" s="7" t="s">
        <v>75</v>
      </c>
      <c r="C82" s="31">
        <f>SUM([4]Свод!$C$646:$C$647)</f>
        <v>118.24719492</v>
      </c>
      <c r="D82" s="31">
        <f>[4]Свод!$C$648</f>
        <v>0.183365</v>
      </c>
      <c r="E82" s="31"/>
      <c r="F82" s="31">
        <f>SUM([4]Свод!$C$652:$C$655)</f>
        <v>7.8927309999999995</v>
      </c>
      <c r="G82" s="31">
        <f>SUM([4]Свод!$C$656:$C$660)</f>
        <v>6.1290269999999998</v>
      </c>
      <c r="H82" s="31"/>
      <c r="I82" s="31">
        <f>[4]Свод!$C$651</f>
        <v>0.45968200000000004</v>
      </c>
      <c r="J82" s="31"/>
      <c r="K82" s="31"/>
      <c r="L82" s="30">
        <f t="shared" si="3"/>
        <v>0.16385199999999311</v>
      </c>
      <c r="M82" s="30">
        <f>[4]Свод!$C$666</f>
        <v>133.07585191999999</v>
      </c>
      <c r="N82" s="22">
        <v>1</v>
      </c>
      <c r="O82" s="35">
        <f>[4]Свод!$E$666</f>
        <v>1.0200949161054977</v>
      </c>
      <c r="Q82" s="24"/>
    </row>
    <row r="83" spans="1:17" ht="33.75" x14ac:dyDescent="0.25">
      <c r="A83">
        <v>41616</v>
      </c>
      <c r="B83" s="7" t="s">
        <v>76</v>
      </c>
      <c r="C83" s="31">
        <f>SUM([4]Свод!$C$672:$C$673)</f>
        <v>120.41756084000001</v>
      </c>
      <c r="D83" s="31">
        <f>[4]Свод!$C$674</f>
        <v>0.18673099999999998</v>
      </c>
      <c r="E83" s="31"/>
      <c r="F83" s="31">
        <f>SUM([4]Свод!$C$678:$C$681)</f>
        <v>8.0374369999999988</v>
      </c>
      <c r="G83" s="31">
        <f>SUM([4]Свод!$C$682:$C$686)</f>
        <v>6.2414719999999999</v>
      </c>
      <c r="H83" s="31"/>
      <c r="I83" s="31">
        <f>[4]Свод!$C$677</f>
        <v>0.468113</v>
      </c>
      <c r="J83" s="31"/>
      <c r="K83" s="31"/>
      <c r="L83" s="30">
        <f t="shared" si="3"/>
        <v>0.15696000000000931</v>
      </c>
      <c r="M83" s="30">
        <f>[4]Свод!$C$692</f>
        <v>135.50827384000002</v>
      </c>
      <c r="N83" s="22">
        <v>1</v>
      </c>
      <c r="O83" s="35">
        <f>[4]Свод!$E$692</f>
        <v>0.96879693231874164</v>
      </c>
      <c r="Q83" s="24"/>
    </row>
    <row r="84" spans="1:17" ht="33.75" x14ac:dyDescent="0.25">
      <c r="A84">
        <v>292995</v>
      </c>
      <c r="B84" s="7" t="s">
        <v>77</v>
      </c>
      <c r="C84" s="31">
        <f>SUM([4]Свод!$C$698:$C$699)</f>
        <v>116.87467528000001</v>
      </c>
      <c r="D84" s="31">
        <f>[4]Свод!$C$700</f>
        <v>0.18123799999999998</v>
      </c>
      <c r="E84" s="31"/>
      <c r="F84" s="31">
        <f>SUM([4]Свод!$C$704:$C$707)</f>
        <v>7.8012699999999997</v>
      </c>
      <c r="G84" s="31">
        <f>SUM([4]Свод!$C$708:$C$712)</f>
        <v>6.0577139999999998</v>
      </c>
      <c r="H84" s="31"/>
      <c r="I84" s="31">
        <f>[4]Свод!$C$703</f>
        <v>0.454349</v>
      </c>
      <c r="J84" s="31"/>
      <c r="K84" s="31"/>
      <c r="L84" s="30">
        <f t="shared" si="3"/>
        <v>0.16198999999999641</v>
      </c>
      <c r="M84" s="30">
        <f>[4]Свод!$C$718</f>
        <v>131.53123628</v>
      </c>
      <c r="N84" s="22">
        <v>1</v>
      </c>
      <c r="O84" s="35">
        <f>[4]Свод!$E$718</f>
        <v>1.0482681064936159</v>
      </c>
      <c r="Q84" s="24"/>
    </row>
    <row r="85" spans="1:17" ht="33.75" x14ac:dyDescent="0.25">
      <c r="A85">
        <v>21961</v>
      </c>
      <c r="B85" s="7" t="s">
        <v>78</v>
      </c>
      <c r="C85" s="31">
        <f>SUM([4]Свод!$C$724:$C$725)</f>
        <v>114.10925638000001</v>
      </c>
      <c r="D85" s="31">
        <f>[4]Свод!$C$726</f>
        <v>0.176949</v>
      </c>
      <c r="E85" s="31"/>
      <c r="F85" s="31">
        <f>SUM([4]Свод!$C$730:$C$733)</f>
        <v>7.6165070000000004</v>
      </c>
      <c r="G85" s="31">
        <f>SUM([4]Свод!$C$734:$C$738)</f>
        <v>5.914515999999999</v>
      </c>
      <c r="H85" s="31"/>
      <c r="I85" s="31">
        <f>[4]Свод!$C$729</f>
        <v>0.44357599999999997</v>
      </c>
      <c r="J85" s="31"/>
      <c r="K85" s="31"/>
      <c r="L85" s="30">
        <f t="shared" si="3"/>
        <v>0.15812500000000385</v>
      </c>
      <c r="M85" s="30">
        <f>[4]Свод!$C$744</f>
        <v>128.41892938000001</v>
      </c>
      <c r="N85" s="22">
        <v>1</v>
      </c>
      <c r="O85" s="35">
        <f>[4]Свод!$E$744</f>
        <v>1.0725054372042608</v>
      </c>
      <c r="Q85" s="24"/>
    </row>
    <row r="86" spans="1:17" ht="45" x14ac:dyDescent="0.25">
      <c r="A86" s="25">
        <v>80820</v>
      </c>
      <c r="B86" s="7" t="s">
        <v>79</v>
      </c>
      <c r="C86" s="31">
        <f>SUM([4]Свод!$C$750:$C$751)</f>
        <v>113.67745711000001</v>
      </c>
      <c r="D86" s="31">
        <f>[4]Свод!$C$752</f>
        <v>0.17627899999999999</v>
      </c>
      <c r="E86" s="31"/>
      <c r="F86" s="31">
        <f>SUM([4]Свод!$C$756:$C$759)</f>
        <v>7.5876409999999996</v>
      </c>
      <c r="G86" s="31">
        <f>SUM([4]Свод!$C$760:$C$764)</f>
        <v>5.8920469999999998</v>
      </c>
      <c r="H86" s="31"/>
      <c r="I86" s="31">
        <f>[4]Свод!$C$755</f>
        <v>0.44191400000000003</v>
      </c>
      <c r="J86" s="31"/>
      <c r="K86" s="31"/>
      <c r="L86" s="30">
        <f t="shared" si="3"/>
        <v>0.15757599999999405</v>
      </c>
      <c r="M86" s="30">
        <f>[4]Свод!$C$770</f>
        <v>127.93291411</v>
      </c>
      <c r="N86" s="22">
        <v>1</v>
      </c>
      <c r="O86" s="35">
        <f>[4]Свод!$E$770</f>
        <v>1.0908060757531979</v>
      </c>
      <c r="Q86" s="24"/>
    </row>
    <row r="87" spans="1:17" ht="33.75" x14ac:dyDescent="0.25">
      <c r="A87">
        <v>144558</v>
      </c>
      <c r="B87" s="7" t="s">
        <v>80</v>
      </c>
      <c r="C87" s="31">
        <f>SUM([4]Свод!$C$776:$C$777)</f>
        <v>154.75885578999998</v>
      </c>
      <c r="D87" s="31">
        <f>[4]Свод!$C$778</f>
        <v>0.23998499999999998</v>
      </c>
      <c r="E87" s="31"/>
      <c r="F87" s="31">
        <f>SUM([4]Свод!$C$782:$C$785)</f>
        <v>10.329628999999999</v>
      </c>
      <c r="G87" s="31">
        <f>SUM([4]Свод!$C$786:$C$790)</f>
        <v>8.0213409999999996</v>
      </c>
      <c r="H87" s="31"/>
      <c r="I87" s="31">
        <f>[4]Свод!$C$781</f>
        <v>0.60160299999999989</v>
      </c>
      <c r="J87" s="31"/>
      <c r="K87" s="31"/>
      <c r="L87" s="30">
        <f t="shared" si="3"/>
        <v>0.21446499999998192</v>
      </c>
      <c r="M87" s="30">
        <f>[4]Свод!$C$796</f>
        <v>174.16587878999997</v>
      </c>
      <c r="N87" s="22">
        <v>1</v>
      </c>
      <c r="O87" s="35">
        <f>[4]Свод!$E$796</f>
        <v>1.0498612085807628</v>
      </c>
      <c r="Q87" s="24"/>
    </row>
    <row r="88" spans="1:17" ht="22.5" x14ac:dyDescent="0.25">
      <c r="A88">
        <v>300</v>
      </c>
      <c r="B88" s="7" t="s">
        <v>72</v>
      </c>
      <c r="C88" s="31">
        <f>SUM([4]Свод!$C$802:$C$803)</f>
        <v>1200.13227542</v>
      </c>
      <c r="D88" s="31">
        <f>[4]Свод!$C$804</f>
        <v>1.8610469999999999</v>
      </c>
      <c r="E88" s="31"/>
      <c r="F88" s="31">
        <f>SUM([4]Свод!$C$808:$C$811)</f>
        <v>80.106113000000008</v>
      </c>
      <c r="G88" s="31">
        <f>SUM([4]Свод!$C$812:$C$816)</f>
        <v>62.204830000000001</v>
      </c>
      <c r="H88" s="31"/>
      <c r="I88" s="31">
        <f>[4]Свод!$C$807</f>
        <v>4.665502</v>
      </c>
      <c r="J88" s="31"/>
      <c r="K88" s="31"/>
      <c r="L88" s="30">
        <f t="shared" si="3"/>
        <v>1.6634079999999791</v>
      </c>
      <c r="M88" s="30">
        <f>[4]Свод!$C$822</f>
        <v>1350.63317542</v>
      </c>
      <c r="N88" s="22">
        <v>1</v>
      </c>
      <c r="O88" s="35">
        <f>[4]Свод!$E$822</f>
        <v>0.65666238334787075</v>
      </c>
      <c r="Q88" s="24"/>
    </row>
    <row r="89" spans="1:17" ht="45" x14ac:dyDescent="0.25">
      <c r="A89">
        <v>8700</v>
      </c>
      <c r="B89" s="7" t="s">
        <v>41</v>
      </c>
      <c r="C89" s="31">
        <f>SUM([4]Свод!$C$828:$C$829)</f>
        <v>1199.25648727</v>
      </c>
      <c r="D89" s="31">
        <f>[4]Свод!$C$830</f>
        <v>1.8596889999999999</v>
      </c>
      <c r="E89" s="31"/>
      <c r="F89" s="31">
        <f>SUM([4]Свод!$C$834:$C$837)</f>
        <v>80.047808999999987</v>
      </c>
      <c r="G89" s="31">
        <f>SUM([4]Свод!$C$838:$C$842)</f>
        <v>62.159420999999988</v>
      </c>
      <c r="H89" s="31"/>
      <c r="I89" s="31">
        <f>[4]Свод!$C$833</f>
        <v>4.6619589999999995</v>
      </c>
      <c r="J89" s="31"/>
      <c r="K89" s="31"/>
      <c r="L89" s="30">
        <f t="shared" si="3"/>
        <v>1.662178999999842</v>
      </c>
      <c r="M89" s="31">
        <f>[4]Свод!$C$848</f>
        <v>1349.6475442699998</v>
      </c>
      <c r="N89" s="29">
        <v>1</v>
      </c>
      <c r="O89" s="38">
        <f>[4]Свод!$E$848</f>
        <v>0.65714193588201864</v>
      </c>
      <c r="Q89" s="24"/>
    </row>
    <row r="90" spans="1:17" ht="33.75" x14ac:dyDescent="0.25">
      <c r="A90">
        <v>645</v>
      </c>
      <c r="B90" s="7" t="s">
        <v>42</v>
      </c>
      <c r="C90" s="31">
        <f>SUM([4]Свод!$C$854:$C$855)</f>
        <v>1198.7777243200001</v>
      </c>
      <c r="D90" s="31">
        <f>[4]Свод!$C$856</f>
        <v>1.8589449999999998</v>
      </c>
      <c r="E90" s="31"/>
      <c r="F90" s="31">
        <f>SUM([4]Свод!$C$860:$C$863)</f>
        <v>80.015811000000014</v>
      </c>
      <c r="G90" s="31">
        <f>SUM([4]Свод!$C$864:$C$868)</f>
        <v>62.134697000000003</v>
      </c>
      <c r="H90" s="31"/>
      <c r="I90" s="31">
        <f>[4]Свод!$C$859</f>
        <v>4.6601079999999993</v>
      </c>
      <c r="J90" s="31"/>
      <c r="K90" s="31"/>
      <c r="L90" s="30">
        <f t="shared" si="3"/>
        <v>1.6615689999997816</v>
      </c>
      <c r="M90" s="31">
        <f>[4]Свод!$C$874</f>
        <v>1349.1088543199999</v>
      </c>
      <c r="N90" s="29">
        <v>1</v>
      </c>
      <c r="O90" s="38">
        <f>[4]Свод!$E$874</f>
        <v>0.65740432816819305</v>
      </c>
      <c r="Q90" s="24"/>
    </row>
    <row r="91" spans="1:17" ht="33.75" x14ac:dyDescent="0.25">
      <c r="A91">
        <v>1800</v>
      </c>
      <c r="B91" s="7" t="s">
        <v>9</v>
      </c>
      <c r="C91" s="31">
        <f>SUM([4]Свод!$C$881:$C$882)</f>
        <v>7749.0091150099997</v>
      </c>
      <c r="D91" s="31">
        <f>[4]Свод!$C$884</f>
        <v>39.088142999999995</v>
      </c>
      <c r="E91" s="31"/>
      <c r="F91" s="31">
        <f>SUM([4]Свод!$C$888:$C$891)</f>
        <v>516.16782599999999</v>
      </c>
      <c r="G91" s="31">
        <f>SUM([4]Свод!$C$892:$C$896)</f>
        <v>630.95966599999997</v>
      </c>
      <c r="H91" s="31"/>
      <c r="I91" s="31">
        <f>[4]Свод!$C$887</f>
        <v>90.950815000000006</v>
      </c>
      <c r="J91" s="31"/>
      <c r="K91" s="31"/>
      <c r="L91" s="30">
        <f t="shared" si="3"/>
        <v>173.39546299999964</v>
      </c>
      <c r="M91" s="31">
        <f>[4]Свод!$C$902</f>
        <v>9199.5710280099993</v>
      </c>
      <c r="N91" s="29">
        <v>1</v>
      </c>
      <c r="O91" s="38">
        <f>[4]Свод!$E$902</f>
        <v>0.99999882540308194</v>
      </c>
      <c r="Q91" s="24"/>
    </row>
    <row r="92" spans="1:17" ht="33.75" x14ac:dyDescent="0.25">
      <c r="A92">
        <v>31</v>
      </c>
      <c r="B92" s="7" t="s">
        <v>10</v>
      </c>
      <c r="C92" s="31">
        <f>SUM([4]Свод!$C$908:$C$909)</f>
        <v>7752.1598013699995</v>
      </c>
      <c r="D92" s="31">
        <f>[4]Свод!$C$911</f>
        <v>39.104005000000001</v>
      </c>
      <c r="E92" s="31"/>
      <c r="F92" s="31">
        <f>SUM([4]Свод!$C$915:$C$918)</f>
        <v>516.37618199999997</v>
      </c>
      <c r="G92" s="31">
        <f>SUM([4]Свод!$C$919:$C$923)</f>
        <v>631.24810400000001</v>
      </c>
      <c r="H92" s="31"/>
      <c r="I92" s="31">
        <f>[4]Свод!$C$914</f>
        <v>90.985287999999997</v>
      </c>
      <c r="J92" s="31"/>
      <c r="K92" s="31"/>
      <c r="L92" s="30">
        <f t="shared" si="3"/>
        <v>173.50133500000115</v>
      </c>
      <c r="M92" s="31">
        <f>[4]Свод!$C$929</f>
        <v>9203.3747153700006</v>
      </c>
      <c r="N92" s="29">
        <v>1</v>
      </c>
      <c r="O92" s="38">
        <f>[4]Свод!$E$929</f>
        <v>0.99958554411753053</v>
      </c>
      <c r="Q92" s="24"/>
    </row>
    <row r="93" spans="1:17" x14ac:dyDescent="0.25">
      <c r="A93">
        <v>111</v>
      </c>
      <c r="B93" s="7" t="s">
        <v>11</v>
      </c>
      <c r="C93" s="31">
        <f>SUM([4]Свод!$C$935:$C$936)</f>
        <v>7748.3290296300002</v>
      </c>
      <c r="D93" s="31">
        <f>[4]Свод!$C$938</f>
        <v>39.084882999999998</v>
      </c>
      <c r="E93" s="31"/>
      <c r="F93" s="31">
        <f>SUM([4]Свод!$C$942:$C$945)</f>
        <v>516.12429399999996</v>
      </c>
      <c r="G93" s="31">
        <f>SUM([4]Свод!$C$946:$C$950)</f>
        <v>630.90711399999998</v>
      </c>
      <c r="H93" s="31"/>
      <c r="I93" s="31">
        <f>[4]Свод!$C$941</f>
        <v>90.941913999999997</v>
      </c>
      <c r="J93" s="31"/>
      <c r="K93" s="31"/>
      <c r="L93" s="30">
        <f t="shared" si="3"/>
        <v>173.38689099999954</v>
      </c>
      <c r="M93" s="31">
        <f>[4]Свод!$C$956</f>
        <v>9198.7741256299996</v>
      </c>
      <c r="N93" s="29">
        <v>1</v>
      </c>
      <c r="O93" s="38">
        <f>[4]Свод!$E$956</f>
        <v>1.000085442304524</v>
      </c>
      <c r="Q93" s="24"/>
    </row>
    <row r="94" spans="1:17" ht="22.5" x14ac:dyDescent="0.25">
      <c r="A94">
        <v>140</v>
      </c>
      <c r="B94" s="7" t="s">
        <v>12</v>
      </c>
      <c r="C94" s="31">
        <f>SUM([4]Свод!$C$962:$C$963)</f>
        <v>7748.4464335699995</v>
      </c>
      <c r="D94" s="31">
        <f>[4]Свод!$C$965</f>
        <v>39.085318000000001</v>
      </c>
      <c r="E94" s="31"/>
      <c r="F94" s="31">
        <f>SUM([4]Свод!$C$969:$C$972)</f>
        <v>516.13273499999991</v>
      </c>
      <c r="G94" s="31">
        <f>SUM([4]Свод!$C$973:$C$977)</f>
        <v>630.91386</v>
      </c>
      <c r="H94" s="31"/>
      <c r="I94" s="31">
        <f>[4]Свод!$C$968</f>
        <v>90.94259799999999</v>
      </c>
      <c r="J94" s="31"/>
      <c r="K94" s="31"/>
      <c r="L94" s="30">
        <f t="shared" si="3"/>
        <v>173.38826700000118</v>
      </c>
      <c r="M94" s="31">
        <f>[4]Свод!$C$983</f>
        <v>9198.9092115700005</v>
      </c>
      <c r="N94" s="29">
        <v>1</v>
      </c>
      <c r="O94" s="38">
        <f>[4]Свод!$E$983</f>
        <v>1.0000707617905751</v>
      </c>
      <c r="Q94" s="24"/>
    </row>
    <row r="95" spans="1:17" x14ac:dyDescent="0.25">
      <c r="A95">
        <v>5745</v>
      </c>
      <c r="B95" s="7" t="s">
        <v>8</v>
      </c>
      <c r="C95" s="31">
        <f>SUM([4]Свод!$C$601:$C$602)</f>
        <v>161.49397599999998</v>
      </c>
      <c r="D95" s="31">
        <f>SUM([4]Свод!$C$605,[4]Свод!$C$606,[4]Свод!$C$607)</f>
        <v>123.88483599999999</v>
      </c>
      <c r="E95" s="31">
        <f>M95-C95-D95</f>
        <v>1553.604961</v>
      </c>
      <c r="F95" s="31"/>
      <c r="G95" s="31"/>
      <c r="H95" s="31"/>
      <c r="I95" s="31"/>
      <c r="J95" s="31"/>
      <c r="K95" s="31"/>
      <c r="L95" s="30">
        <f t="shared" si="3"/>
        <v>0</v>
      </c>
      <c r="M95" s="31">
        <f>[4]Свод!$C$611</f>
        <v>1838.9837729999999</v>
      </c>
      <c r="N95" s="29">
        <v>1</v>
      </c>
      <c r="O95" s="38">
        <f>[4]Свод!$E$611</f>
        <v>1</v>
      </c>
      <c r="Q95" s="24"/>
    </row>
    <row r="96" spans="1:17" s="17" customFormat="1" ht="22.5" x14ac:dyDescent="0.25">
      <c r="A96" s="17">
        <v>3</v>
      </c>
      <c r="B96" s="7" t="s">
        <v>55</v>
      </c>
      <c r="C96" s="33">
        <f>SUM([5]СВОД!$B$44:$B$45)</f>
        <v>58991.641730999996</v>
      </c>
      <c r="D96" s="33">
        <f>SUM([5]СВОД!$B$46,[5]СВОД!$B$48,[5]СВОД!$B$49)</f>
        <v>12123.312467</v>
      </c>
      <c r="E96" s="33">
        <f>[5]СВОД!$B$47</f>
        <v>18136.497111000001</v>
      </c>
      <c r="F96" s="33">
        <f>SUM([5]СВОД!$B$53:$B$56)</f>
        <v>59264.069258999996</v>
      </c>
      <c r="G96" s="33">
        <f>SUM([5]СВОД!$B$57:$B$61)</f>
        <v>43644.829643626996</v>
      </c>
      <c r="H96" s="33"/>
      <c r="I96" s="33"/>
      <c r="J96" s="33">
        <f>[5]СВОД!$B$52</f>
        <v>18.505527000000001</v>
      </c>
      <c r="K96" s="33"/>
      <c r="L96" s="30">
        <f t="shared" si="3"/>
        <v>1348.2881250000148</v>
      </c>
      <c r="M96" s="33">
        <f>[5]СВОД!$B$65</f>
        <v>193527.14386362702</v>
      </c>
      <c r="N96" s="23">
        <v>1</v>
      </c>
      <c r="O96" s="37">
        <f>[5]СВОД!$D$65</f>
        <v>0.31121654976958446</v>
      </c>
      <c r="Q96" s="24"/>
    </row>
    <row r="97" spans="1:17" s="17" customFormat="1" ht="22.5" x14ac:dyDescent="0.25">
      <c r="A97" s="17">
        <v>61</v>
      </c>
      <c r="B97" s="7" t="s">
        <v>56</v>
      </c>
      <c r="C97" s="33">
        <f>SUM([5]СВОД!$B$74:$B$75)</f>
        <v>27003.744983999997</v>
      </c>
      <c r="D97" s="33">
        <f>SUM([5]СВОД!$B$76,[5]СВОД!$B$78:$B$79)</f>
        <v>5549.5117209999999</v>
      </c>
      <c r="E97" s="33">
        <f>[5]СВОД!$B$77</f>
        <v>18136.497111000001</v>
      </c>
      <c r="F97" s="33">
        <f>SUM([5]СВОД!$B$83:$B$86)</f>
        <v>27128.489384999997</v>
      </c>
      <c r="G97" s="33">
        <f>SUM([5]СВОД!$B$87:$B$91)</f>
        <v>19978.834444999997</v>
      </c>
      <c r="H97" s="33"/>
      <c r="I97" s="33"/>
      <c r="J97" s="33">
        <f>[5]СВОД!$B$82</f>
        <v>8.4710909999999995</v>
      </c>
      <c r="K97" s="33"/>
      <c r="L97" s="30">
        <f t="shared" si="3"/>
        <v>617.18607700000518</v>
      </c>
      <c r="M97" s="33">
        <f>[5]СВОД!$B$95</f>
        <v>98422.734813999996</v>
      </c>
      <c r="N97" s="23">
        <v>1</v>
      </c>
      <c r="O97" s="37">
        <f>[5]СВОД!$D$95</f>
        <v>0.61255268017023512</v>
      </c>
      <c r="Q97" s="24"/>
    </row>
    <row r="98" spans="1:17" s="17" customFormat="1" ht="33.75" x14ac:dyDescent="0.25">
      <c r="A98" s="17">
        <v>3200</v>
      </c>
      <c r="B98" s="7" t="s">
        <v>57</v>
      </c>
      <c r="C98" s="33">
        <f>SUM([5]СВОД!$B$104:$B$105)</f>
        <v>13643.241382999999</v>
      </c>
      <c r="D98" s="33">
        <f>SUM([5]СВОД!$B$106,[5]СВОД!$B$108:$B$109)</f>
        <v>2803.8087399999999</v>
      </c>
      <c r="E98" s="33">
        <f>[5]СВОД!$B$107</f>
        <v>18136.497111000001</v>
      </c>
      <c r="F98" s="33">
        <f>SUM([5]СВОД!$B$113:$B$116)</f>
        <v>13706.325414999999</v>
      </c>
      <c r="G98" s="33">
        <f>SUM([5]СВОД!$B$117:$B$121)</f>
        <v>10093.967038999999</v>
      </c>
      <c r="H98" s="33"/>
      <c r="I98" s="33"/>
      <c r="J98" s="33">
        <f>[5]СВОД!$B$112</f>
        <v>4.2795670000000001</v>
      </c>
      <c r="K98" s="33"/>
      <c r="L98" s="30">
        <f t="shared" si="3"/>
        <v>311.83421900000172</v>
      </c>
      <c r="M98" s="33">
        <f>[5]СВОД!$B$125</f>
        <v>58699.953474000002</v>
      </c>
      <c r="N98" s="23">
        <v>1</v>
      </c>
      <c r="O98" s="37">
        <f>[5]СВОД!$D$125</f>
        <v>1.025304390175674</v>
      </c>
      <c r="Q98" s="24"/>
    </row>
    <row r="99" spans="1:17" s="17" customFormat="1" ht="33.75" x14ac:dyDescent="0.25">
      <c r="A99" s="17">
        <v>9199</v>
      </c>
      <c r="B99" s="7" t="s">
        <v>58</v>
      </c>
      <c r="C99" s="33">
        <f>SUM([5]СВОД!$B$134:$B$135)</f>
        <v>14172.852899999998</v>
      </c>
      <c r="D99" s="33">
        <f>SUM([5]СВОД!$B$136,[5]СВОД!$B$138:$B$139)</f>
        <v>2912.6512699999998</v>
      </c>
      <c r="E99" s="33">
        <f>[5]СВОД!$B$137</f>
        <v>18136.497111000001</v>
      </c>
      <c r="F99" s="33">
        <f>SUM([5]СВОД!$B$143:$B$146)</f>
        <v>14238.280818000001</v>
      </c>
      <c r="G99" s="33">
        <f>SUM([5]СВОД!$B$147:$B$151)</f>
        <v>10485.709932999998</v>
      </c>
      <c r="H99" s="33"/>
      <c r="I99" s="33"/>
      <c r="J99" s="33">
        <f>[5]СВОД!$B$142</f>
        <v>4.4461329999999997</v>
      </c>
      <c r="K99" s="33"/>
      <c r="L99" s="30">
        <f t="shared" si="3"/>
        <v>323.92865499998828</v>
      </c>
      <c r="M99" s="33">
        <f>[5]СВОД!$B$155</f>
        <v>60274.366819999988</v>
      </c>
      <c r="N99" s="23">
        <v>1</v>
      </c>
      <c r="O99" s="37">
        <f>[5]СВОД!$D$155</f>
        <v>0.98406243199752319</v>
      </c>
      <c r="Q99" s="24"/>
    </row>
    <row r="100" spans="1:17" s="17" customFormat="1" ht="33.75" x14ac:dyDescent="0.25">
      <c r="A100" s="17">
        <v>22</v>
      </c>
      <c r="B100" s="7" t="s">
        <v>59</v>
      </c>
      <c r="C100" s="33">
        <f>SUM([5]СВОД!$B$164:$B$165)</f>
        <v>15882.373209999998</v>
      </c>
      <c r="D100" s="33">
        <f>SUM([5]СВОД!$B$166,[5]СВОД!$B$168:$B$169)</f>
        <v>3263.969376</v>
      </c>
      <c r="E100" s="33">
        <f>[5]СВОД!$B$167</f>
        <v>18136.497111000001</v>
      </c>
      <c r="F100" s="33">
        <f>SUM([5]СВОД!$B$173:$B$176)</f>
        <v>15955.740847000001</v>
      </c>
      <c r="G100" s="33">
        <f>SUM([5]СВОД!$B$177:$B$181)</f>
        <v>11750.544633999998</v>
      </c>
      <c r="H100" s="33"/>
      <c r="I100" s="33"/>
      <c r="J100" s="33">
        <f>[5]СВОД!$B$172</f>
        <v>4.9827149999999998</v>
      </c>
      <c r="K100" s="33"/>
      <c r="L100" s="30">
        <f t="shared" si="3"/>
        <v>363.00033599999199</v>
      </c>
      <c r="M100" s="33">
        <f>[5]СВОД!$B$185</f>
        <v>65357.10822899999</v>
      </c>
      <c r="N100" s="23">
        <v>1</v>
      </c>
      <c r="O100" s="37">
        <f>[5]СВОД!$D$185</f>
        <v>1.113142119830187</v>
      </c>
      <c r="Q100" s="24"/>
    </row>
    <row r="101" spans="1:17" s="17" customFormat="1" ht="33.75" x14ac:dyDescent="0.25">
      <c r="A101" s="17">
        <v>88</v>
      </c>
      <c r="B101" s="7" t="s">
        <v>60</v>
      </c>
      <c r="C101" s="33">
        <f>SUM([5]СВОД!$B$194:$B$195)</f>
        <v>15882.373209999998</v>
      </c>
      <c r="D101" s="33">
        <f>SUM([5]СВОД!$B$196,[5]СВОД!$B$198:$B$199)</f>
        <v>3263.8493760000001</v>
      </c>
      <c r="E101" s="33">
        <f>[5]СВОД!$B$197</f>
        <v>18136.497111000001</v>
      </c>
      <c r="F101" s="33">
        <f>SUM([5]СВОД!$B$203:$B$206)</f>
        <v>15955.870846999998</v>
      </c>
      <c r="G101" s="33">
        <f>SUM([5]СВОД!$B$207:$B$211)</f>
        <v>11750.620633999999</v>
      </c>
      <c r="H101" s="33"/>
      <c r="I101" s="33"/>
      <c r="J101" s="33">
        <f>[5]СВОД!$B$202</f>
        <v>4.9827149999999998</v>
      </c>
      <c r="K101" s="33"/>
      <c r="L101" s="30">
        <f t="shared" si="3"/>
        <v>363.00033599999199</v>
      </c>
      <c r="M101" s="33">
        <f>[5]СВОД!$B$215</f>
        <v>65357.194228999986</v>
      </c>
      <c r="N101" s="23">
        <v>1</v>
      </c>
      <c r="O101" s="37">
        <f>[5]СВОД!$D$215</f>
        <v>1.1131408081119696</v>
      </c>
      <c r="Q101" s="24"/>
    </row>
    <row r="102" spans="1:17" s="17" customFormat="1" ht="33.75" x14ac:dyDescent="0.25">
      <c r="A102" s="17">
        <v>9</v>
      </c>
      <c r="B102" s="7" t="s">
        <v>61</v>
      </c>
      <c r="C102" s="33">
        <f>SUM([5]СВОД!$B$224:$B$225)</f>
        <v>16638.659312</v>
      </c>
      <c r="D102" s="33">
        <f>SUM([5]СВОД!$B$226,[5]СВОД!$B$228:$B$229)</f>
        <v>3419.3961249999998</v>
      </c>
      <c r="E102" s="33">
        <f>[5]СВОД!$B$227</f>
        <v>18136.497111000001</v>
      </c>
      <c r="F102" s="33">
        <f>SUM([5]СВОД!$B$233:$B$236)</f>
        <v>16715.524517999998</v>
      </c>
      <c r="G102" s="33">
        <f>SUM([5]СВОД!$B$237:$B$241)</f>
        <v>12310.169539999999</v>
      </c>
      <c r="H102" s="33"/>
      <c r="I102" s="33"/>
      <c r="J102" s="33">
        <f>[5]СВОД!$B$232</f>
        <v>5.2194769999999995</v>
      </c>
      <c r="K102" s="33"/>
      <c r="L102" s="30">
        <f t="shared" si="3"/>
        <v>380.28633399999546</v>
      </c>
      <c r="M102" s="33">
        <f>[5]СВОД!$B$245</f>
        <v>67605.752416999996</v>
      </c>
      <c r="N102" s="23">
        <v>1</v>
      </c>
      <c r="O102" s="37">
        <f>[5]СВОД!$D$245</f>
        <v>0.89175695624445317</v>
      </c>
      <c r="Q102" s="24"/>
    </row>
    <row r="103" spans="1:17" s="17" customFormat="1" ht="33.75" x14ac:dyDescent="0.25">
      <c r="A103" s="17">
        <v>62</v>
      </c>
      <c r="B103" s="7" t="s">
        <v>62</v>
      </c>
      <c r="C103" s="33">
        <f>SUM([5]СВОД!$B$254:$B$255)</f>
        <v>14711.319198000001</v>
      </c>
      <c r="D103" s="33">
        <f>SUM([5]СВОД!$B$256,[5]СВОД!$B$258:$B$259)</f>
        <v>3023.2184569999999</v>
      </c>
      <c r="E103" s="33">
        <f>SUM([5]СВОД!$B$257)</f>
        <v>18136.497111000001</v>
      </c>
      <c r="F103" s="33">
        <f>SUM([5]СВОД!$B$263:$B$266)</f>
        <v>14779.259290999998</v>
      </c>
      <c r="G103" s="33">
        <f>SUM([5]СВОД!$B$267:$B$271)</f>
        <v>10884.195238</v>
      </c>
      <c r="H103" s="33"/>
      <c r="I103" s="33"/>
      <c r="J103" s="33">
        <f>[5]СВОД!$B$262</f>
        <v>4.6150789999999997</v>
      </c>
      <c r="K103" s="33"/>
      <c r="L103" s="30">
        <f t="shared" si="3"/>
        <v>336.23562100000271</v>
      </c>
      <c r="M103" s="33">
        <f>[5]СВОД!$B$275</f>
        <v>61875.339995000002</v>
      </c>
      <c r="N103" s="23">
        <v>1</v>
      </c>
      <c r="O103" s="37">
        <f>[5]СВОД!$D$275</f>
        <v>1.0059167352458924</v>
      </c>
      <c r="Q103" s="24"/>
    </row>
    <row r="104" spans="1:17" s="17" customFormat="1" ht="33.75" x14ac:dyDescent="0.25">
      <c r="A104" s="17">
        <v>3</v>
      </c>
      <c r="B104" s="7" t="s">
        <v>63</v>
      </c>
      <c r="C104" s="33">
        <f>SUM([5]СВОД!$B$284:$B$285)</f>
        <v>15882.373209999998</v>
      </c>
      <c r="D104" s="33">
        <f>SUM([5]СВОД!$B$286,[5]СВОД!$B$288:$B$289)</f>
        <v>3263.9705659999995</v>
      </c>
      <c r="E104" s="33">
        <f>[5]СВОД!$B$287</f>
        <v>18136.497111000001</v>
      </c>
      <c r="F104" s="33">
        <f>SUM([5]СВОД!$B$293:$B$296)</f>
        <v>15955.743251</v>
      </c>
      <c r="G104" s="33">
        <f>SUM([5]СВОД!$B$297:$B$301)</f>
        <v>11750.547035999998</v>
      </c>
      <c r="H104" s="33"/>
      <c r="I104" s="33"/>
      <c r="J104" s="33">
        <f>[5]СВОД!$B$292</f>
        <v>4.9827149999999998</v>
      </c>
      <c r="K104" s="33"/>
      <c r="L104" s="30">
        <f t="shared" si="3"/>
        <v>363.00044700000592</v>
      </c>
      <c r="M104" s="33">
        <f>[5]СВОД!$B$305</f>
        <v>65357.114335999999</v>
      </c>
      <c r="N104" s="23">
        <v>1</v>
      </c>
      <c r="O104" s="37">
        <f>[5]СВОД!$D$305</f>
        <v>1.1131421688231862</v>
      </c>
      <c r="Q104" s="24"/>
    </row>
    <row r="105" spans="1:17" s="17" customFormat="1" ht="33.75" x14ac:dyDescent="0.25">
      <c r="A105" s="17">
        <v>30</v>
      </c>
      <c r="B105" s="7" t="s">
        <v>64</v>
      </c>
      <c r="C105" s="33">
        <f>SUM([5]СВОД!$B$314:$B$315)</f>
        <v>20647.083253000001</v>
      </c>
      <c r="D105" s="33">
        <f>SUM([5]СВОД!$B$316,[5]СВОД!$B$318:$B$319)</f>
        <v>4243.1614309999995</v>
      </c>
      <c r="E105" s="33">
        <f>SUM([5]СВОД!$B$317)</f>
        <v>18136.497111000001</v>
      </c>
      <c r="F105" s="33">
        <f>SUM([5]СВОД!$B$323:$B$326)</f>
        <v>20742.436166</v>
      </c>
      <c r="G105" s="33">
        <f>SUM([5]СВОД!$B$327:$B$331)</f>
        <v>15275.716589999998</v>
      </c>
      <c r="H105" s="33"/>
      <c r="I105" s="33"/>
      <c r="J105" s="33">
        <f>[5]СВОД!$B$322</f>
        <v>6.4770529999999997</v>
      </c>
      <c r="K105" s="33"/>
      <c r="L105" s="30">
        <f t="shared" si="3"/>
        <v>471.90099899998364</v>
      </c>
      <c r="M105" s="33">
        <f>[5]СВОД!$B$335</f>
        <v>79523.27260299999</v>
      </c>
      <c r="N105" s="23">
        <v>1</v>
      </c>
      <c r="O105" s="37">
        <f>[5]СВОД!$D$335</f>
        <v>1.0819802453244871</v>
      </c>
      <c r="Q105" s="24"/>
    </row>
    <row r="106" spans="1:17" s="17" customFormat="1" ht="33.75" x14ac:dyDescent="0.25">
      <c r="A106" s="17">
        <v>119</v>
      </c>
      <c r="B106" s="7" t="s">
        <v>65</v>
      </c>
      <c r="C106" s="33">
        <f>SUM([5]СВОД!$B$344:$B$345)</f>
        <v>15481.978539</v>
      </c>
      <c r="D106" s="33">
        <f>SUM([5]СВОД!$B$346,[5]СВОД!$B$348:$B$349)</f>
        <v>3181.6863349999994</v>
      </c>
      <c r="E106" s="33">
        <f>[5]СВОД!$B$347</f>
        <v>18136.497111000001</v>
      </c>
      <c r="F106" s="33">
        <f>SUM([5]СВОД!$B$353:$B$356)</f>
        <v>15553.472267999998</v>
      </c>
      <c r="G106" s="33">
        <f>SUM([5]СВОД!$B$357:$B$361)</f>
        <v>11454.332533999999</v>
      </c>
      <c r="H106" s="33"/>
      <c r="I106" s="33"/>
      <c r="J106" s="33">
        <f>[5]СВОД!$B$352</f>
        <v>4.8565999999999994</v>
      </c>
      <c r="K106" s="33"/>
      <c r="L106" s="30">
        <f t="shared" si="3"/>
        <v>353.84910200000473</v>
      </c>
      <c r="M106" s="33">
        <f>[5]СВОД!$B$365</f>
        <v>64166.672488999997</v>
      </c>
      <c r="N106" s="23">
        <v>1</v>
      </c>
      <c r="O106" s="37">
        <f>[5]СВОД!$D$365</f>
        <v>1.4255529615577476</v>
      </c>
      <c r="Q106" s="24"/>
    </row>
    <row r="107" spans="1:17" s="17" customFormat="1" ht="33.75" x14ac:dyDescent="0.25">
      <c r="A107" s="17">
        <v>31</v>
      </c>
      <c r="B107" s="7" t="s">
        <v>66</v>
      </c>
      <c r="C107" s="33">
        <f>SUM([5]СВОД!$B$374:$B$375)</f>
        <v>28105.200229999999</v>
      </c>
      <c r="D107" s="33">
        <f>SUM([5]СВОД!$B$376,[5]СВОД!$B$378:$B$379)</f>
        <v>5775.8710309999997</v>
      </c>
      <c r="E107" s="33">
        <f>[5]СВОД!$B$377</f>
        <v>18136.497111000001</v>
      </c>
      <c r="F107" s="33">
        <f>SUM([5]СВОД!$B$383:$B$386)</f>
        <v>28235.001355999997</v>
      </c>
      <c r="G107" s="33">
        <f>SUM([5]СВОД!$B$387:$B$391)</f>
        <v>20793.531091999997</v>
      </c>
      <c r="H107" s="33"/>
      <c r="I107" s="33"/>
      <c r="J107" s="33">
        <f>[5]СВОД!$B$382</f>
        <v>8.816122</v>
      </c>
      <c r="K107" s="33"/>
      <c r="L107" s="30">
        <f t="shared" si="3"/>
        <v>642.36071600000309</v>
      </c>
      <c r="M107" s="33">
        <f>[5]СВОД!$B$395</f>
        <v>101697.27765800001</v>
      </c>
      <c r="N107" s="23">
        <v>1</v>
      </c>
      <c r="O107" s="37">
        <f>[5]СВОД!$D$395</f>
        <v>1.8158795815658981</v>
      </c>
      <c r="Q107" s="24"/>
    </row>
    <row r="108" spans="1:17" s="17" customFormat="1" ht="45" x14ac:dyDescent="0.25">
      <c r="A108" s="17">
        <v>117</v>
      </c>
      <c r="B108" s="7" t="s">
        <v>67</v>
      </c>
      <c r="C108" s="33">
        <f>SUM([5]СВОД!$B$485:$B$486)</f>
        <v>101185.468882</v>
      </c>
      <c r="D108" s="33">
        <f>SUM([5]СВОД!$B$487:$B$488)</f>
        <v>5437.5210119999992</v>
      </c>
      <c r="E108" s="33"/>
      <c r="F108" s="33">
        <f>SUM([5]СВОД!$B$492:$B$495)</f>
        <v>4513.3126309999998</v>
      </c>
      <c r="G108" s="33">
        <f>SUM([5]СВОД!$B$496:$B$500)</f>
        <v>7393.9519490000002</v>
      </c>
      <c r="H108" s="33"/>
      <c r="I108" s="33">
        <f>[5]СВОД!$B$490</f>
        <v>1378.606123</v>
      </c>
      <c r="J108" s="33">
        <f>[5]СВОД!$B$491</f>
        <v>152.53318099999998</v>
      </c>
      <c r="K108" s="33"/>
      <c r="L108" s="30">
        <f>M108-C108-D108-E108-F108-G108-H108-I108-J108-K108</f>
        <v>1233.2187830000023</v>
      </c>
      <c r="M108" s="33">
        <f>[5]СВОД!$B$504</f>
        <v>121294.612561</v>
      </c>
      <c r="N108" s="23">
        <v>1</v>
      </c>
      <c r="O108" s="37">
        <f>[5]СВОД!$D$504</f>
        <v>0.99999891345735437</v>
      </c>
      <c r="Q108" s="24"/>
    </row>
    <row r="109" spans="1:17" s="17" customFormat="1" ht="45" x14ac:dyDescent="0.25">
      <c r="A109" s="17">
        <v>117</v>
      </c>
      <c r="B109" s="7" t="s">
        <v>68</v>
      </c>
      <c r="C109" s="33">
        <f>SUM([5]СВОД!$B$510:$B$511)</f>
        <v>101185.468882</v>
      </c>
      <c r="D109" s="33">
        <f>SUM([5]СВОД!$B$512:$B$513)</f>
        <v>5437.5210119999992</v>
      </c>
      <c r="E109" s="33"/>
      <c r="F109" s="33">
        <f>SUM([5]СВОД!$B$517:$B$520)</f>
        <v>4513.3126309999998</v>
      </c>
      <c r="G109" s="33">
        <f>SUM([5]СВОД!$B$521:$B$525)</f>
        <v>7393.9519490000002</v>
      </c>
      <c r="H109" s="33"/>
      <c r="I109" s="33">
        <f>[5]СВОД!$B$515</f>
        <v>1378.606133</v>
      </c>
      <c r="J109" s="33">
        <f>[5]СВОД!$B$516</f>
        <v>152.53318099999998</v>
      </c>
      <c r="K109" s="33"/>
      <c r="L109" s="30">
        <f t="shared" si="3"/>
        <v>1233.2187830000057</v>
      </c>
      <c r="M109" s="33">
        <f>[5]СВОД!$B$529</f>
        <v>121294.61257100001</v>
      </c>
      <c r="N109" s="23">
        <v>1</v>
      </c>
      <c r="O109" s="37">
        <f>[5]СВОД!$D$504</f>
        <v>0.99999891345735437</v>
      </c>
      <c r="Q109" s="24"/>
    </row>
    <row r="110" spans="1:17" s="17" customFormat="1" ht="45" x14ac:dyDescent="0.25">
      <c r="A110" s="17">
        <v>117</v>
      </c>
      <c r="B110" s="7" t="s">
        <v>69</v>
      </c>
      <c r="C110" s="33">
        <f>SUM([5]СВОД!$B$535:$B$536)</f>
        <v>101185.468882</v>
      </c>
      <c r="D110" s="33">
        <f>SUM([5]СВОД!$B$537:$B$538)</f>
        <v>5437.5210119999992</v>
      </c>
      <c r="E110" s="33"/>
      <c r="F110" s="33">
        <f>SUM([5]СВОД!$B$542:$B$545)</f>
        <v>4513.3126309999998</v>
      </c>
      <c r="G110" s="33">
        <f>SUM([5]СВОД!$B$546:$B$550)</f>
        <v>7393.9519490000002</v>
      </c>
      <c r="H110" s="33"/>
      <c r="I110" s="33">
        <f>[5]СВОД!$B$540</f>
        <v>1378.6061240000001</v>
      </c>
      <c r="J110" s="33">
        <f>[5]СВОД!$B$541</f>
        <v>152.53318099999998</v>
      </c>
      <c r="K110" s="33"/>
      <c r="L110" s="30">
        <f t="shared" si="3"/>
        <v>1233.2187829999953</v>
      </c>
      <c r="M110" s="33">
        <f>[5]СВОД!$B$554</f>
        <v>121294.61256199999</v>
      </c>
      <c r="N110" s="23">
        <v>1</v>
      </c>
      <c r="O110" s="37">
        <f>[5]СВОД!$D$504</f>
        <v>0.99999891345735437</v>
      </c>
      <c r="Q110" s="24"/>
    </row>
    <row r="111" spans="1:17" s="17" customFormat="1" ht="45" x14ac:dyDescent="0.25">
      <c r="A111" s="17">
        <v>117</v>
      </c>
      <c r="B111" s="7" t="s">
        <v>70</v>
      </c>
      <c r="C111" s="33">
        <f>SUM([5]СВОД!$B$560:$B$561)</f>
        <v>101185.468882</v>
      </c>
      <c r="D111" s="33">
        <f>SUM([5]СВОД!$B$562:$B$563)</f>
        <v>5437.5210119999992</v>
      </c>
      <c r="E111" s="33"/>
      <c r="F111" s="33">
        <f>SUM([5]СВОД!$B$567:$B$570)</f>
        <v>4513.3126239999992</v>
      </c>
      <c r="G111" s="33">
        <f>SUM([5]СВОД!$B$571:$B$575)</f>
        <v>7393.9519349999991</v>
      </c>
      <c r="H111" s="33"/>
      <c r="I111" s="33">
        <f>[5]СВОД!$B$565</f>
        <v>1378.6061240000001</v>
      </c>
      <c r="J111" s="33">
        <f>[5]СВОД!$B$566</f>
        <v>152.53189899999998</v>
      </c>
      <c r="K111" s="33"/>
      <c r="L111" s="30">
        <f t="shared" si="3"/>
        <v>1233.2187809999971</v>
      </c>
      <c r="M111" s="33">
        <f>[5]СВОД!$B$579</f>
        <v>121294.611257</v>
      </c>
      <c r="N111" s="23">
        <v>1</v>
      </c>
      <c r="O111" s="37">
        <f>[5]СВОД!$D$504</f>
        <v>0.99999891345735437</v>
      </c>
      <c r="Q111" s="24"/>
    </row>
    <row r="112" spans="1:17" s="17" customFormat="1" ht="22.5" x14ac:dyDescent="0.25">
      <c r="A112" s="17">
        <v>200</v>
      </c>
      <c r="B112" s="7" t="s">
        <v>71</v>
      </c>
      <c r="C112" s="34">
        <f>SUM([5]СВОД!$B$404:$B$405)</f>
        <v>5396.2422149999993</v>
      </c>
      <c r="D112" s="34">
        <f>SUM([5]СВОД!$B$406:$B$407)</f>
        <v>157.17292599999999</v>
      </c>
      <c r="E112" s="34"/>
      <c r="F112" s="34">
        <f>SUM([5]СВОД!$B$411:$B$414)</f>
        <v>216.95090599999997</v>
      </c>
      <c r="G112" s="33">
        <f>SUM([5]СВОД!$B$415:$B$419)</f>
        <v>851.17176600000005</v>
      </c>
      <c r="H112" s="34"/>
      <c r="I112" s="34">
        <f>[5]СВОД!$B$409</f>
        <v>28.811561999999999</v>
      </c>
      <c r="J112" s="34">
        <f>[5]СВОД!$B$410</f>
        <v>27.456091999999998</v>
      </c>
      <c r="K112" s="34"/>
      <c r="L112" s="30">
        <f t="shared" si="3"/>
        <v>22.268292999999971</v>
      </c>
      <c r="M112" s="33">
        <f>[5]СВОД!$B$423</f>
        <v>6700.0737599999993</v>
      </c>
      <c r="N112" s="23">
        <v>1</v>
      </c>
      <c r="O112" s="37">
        <f>[5]СВОД!$D$423</f>
        <v>0.99998097317157819</v>
      </c>
      <c r="Q112" s="24"/>
    </row>
    <row r="113" spans="1:17" s="17" customFormat="1" ht="45" x14ac:dyDescent="0.25">
      <c r="A113" s="17">
        <v>800</v>
      </c>
      <c r="B113" s="7" t="s">
        <v>41</v>
      </c>
      <c r="C113" s="34">
        <f>SUM([5]СВОД!$B$431:$B$432)</f>
        <v>5396.0884260000003</v>
      </c>
      <c r="D113" s="34">
        <f>SUM([5]СВОД!$B$433:$B$434)</f>
        <v>157.17162300000001</v>
      </c>
      <c r="E113" s="34"/>
      <c r="F113" s="34">
        <f>SUM([5]СВОД!$B$438:$B$441)</f>
        <v>216.94979499999999</v>
      </c>
      <c r="G113" s="34">
        <f>SUM([5]СВОД!$B$442:$B$446)</f>
        <v>851.1593469999998</v>
      </c>
      <c r="H113" s="34"/>
      <c r="I113" s="34">
        <f>[5]СВОД!$B$436</f>
        <v>28.810303000000005</v>
      </c>
      <c r="J113" s="34">
        <f>[5]СВОД!$B$437</f>
        <v>27.456091999999998</v>
      </c>
      <c r="K113" s="34"/>
      <c r="L113" s="30">
        <f t="shared" si="3"/>
        <v>22.256804000000884</v>
      </c>
      <c r="M113" s="33">
        <f>[5]СВОД!$B$450</f>
        <v>6699.8923900000009</v>
      </c>
      <c r="N113" s="23">
        <v>1</v>
      </c>
      <c r="O113" s="37">
        <f>[5]СВОД!$D$450</f>
        <v>1.0000080432405503</v>
      </c>
      <c r="Q113" s="24"/>
    </row>
    <row r="114" spans="1:17" s="17" customFormat="1" ht="33.75" x14ac:dyDescent="0.25">
      <c r="A114" s="17">
        <v>40</v>
      </c>
      <c r="B114" s="7" t="s">
        <v>42</v>
      </c>
      <c r="C114" s="34">
        <f>SUM([5]СВОД!$B$458:$B$459)</f>
        <v>5395.9267010000003</v>
      </c>
      <c r="D114" s="34">
        <f>SUM([5]СВОД!$B$460:$B$461)</f>
        <v>157.167711</v>
      </c>
      <c r="E114" s="34"/>
      <c r="F114" s="34">
        <f>SUM([5]СВОД!$B$465:$B$468)</f>
        <v>216.94135800000004</v>
      </c>
      <c r="G114" s="34">
        <f>SUM([5]СВОД!$B$469:$B$473)</f>
        <v>851.13112499999988</v>
      </c>
      <c r="H114" s="34"/>
      <c r="I114" s="34">
        <f>[5]СВОД!$B$463</f>
        <v>28.809648000000003</v>
      </c>
      <c r="J114" s="34">
        <f>[5]СВОД!$B$464</f>
        <v>27.454901999999997</v>
      </c>
      <c r="K114" s="34"/>
      <c r="L114" s="30">
        <f t="shared" si="3"/>
        <v>22.256664000000328</v>
      </c>
      <c r="M114" s="33">
        <f>[5]СВОД!$B$477</f>
        <v>6699.6881090000006</v>
      </c>
      <c r="N114" s="23">
        <v>1</v>
      </c>
      <c r="O114" s="37">
        <f>[5]СВОД!$D$477</f>
        <v>1.0000385346066791</v>
      </c>
      <c r="Q114" s="24"/>
    </row>
    <row r="115" spans="1:17" x14ac:dyDescent="0.25">
      <c r="B115" s="8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0"/>
      <c r="N115" s="9"/>
      <c r="O115" s="9"/>
      <c r="Q115" s="24"/>
    </row>
    <row r="116" spans="1:17" ht="15.75" x14ac:dyDescent="0.25">
      <c r="B116" s="11"/>
      <c r="C116" s="12"/>
      <c r="D116" s="13"/>
      <c r="E116" s="13"/>
      <c r="F116" s="13" t="s">
        <v>14</v>
      </c>
      <c r="G116" s="13">
        <v>2022</v>
      </c>
      <c r="H116" s="13" t="s">
        <v>0</v>
      </c>
      <c r="I116" s="13"/>
      <c r="J116" s="13"/>
      <c r="K116" s="13"/>
      <c r="L116" s="13"/>
      <c r="M116" s="13"/>
      <c r="N116" s="11"/>
      <c r="O116" s="11"/>
      <c r="Q116" s="24"/>
    </row>
    <row r="117" spans="1:17" ht="8.25" customHeight="1" x14ac:dyDescent="0.25">
      <c r="B117" s="11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1"/>
      <c r="O117" s="11"/>
      <c r="Q117" s="24"/>
    </row>
    <row r="118" spans="1:17" ht="60" x14ac:dyDescent="0.25">
      <c r="B118" s="42" t="s">
        <v>15</v>
      </c>
      <c r="C118" s="42" t="s">
        <v>16</v>
      </c>
      <c r="D118" s="42"/>
      <c r="E118" s="42"/>
      <c r="F118" s="42" t="s">
        <v>17</v>
      </c>
      <c r="G118" s="42"/>
      <c r="H118" s="42"/>
      <c r="I118" s="42"/>
      <c r="J118" s="42"/>
      <c r="K118" s="42"/>
      <c r="L118" s="42"/>
      <c r="M118" s="21" t="s">
        <v>18</v>
      </c>
      <c r="N118" s="21" t="s">
        <v>19</v>
      </c>
      <c r="O118" s="21" t="s">
        <v>20</v>
      </c>
      <c r="Q118" s="24"/>
    </row>
    <row r="119" spans="1:17" x14ac:dyDescent="0.25">
      <c r="B119" s="42"/>
      <c r="C119" s="14" t="s">
        <v>21</v>
      </c>
      <c r="D119" s="14" t="s">
        <v>22</v>
      </c>
      <c r="E119" s="14" t="s">
        <v>23</v>
      </c>
      <c r="F119" s="14" t="s">
        <v>24</v>
      </c>
      <c r="G119" s="14" t="s">
        <v>25</v>
      </c>
      <c r="H119" s="14" t="s">
        <v>26</v>
      </c>
      <c r="I119" s="14" t="s">
        <v>27</v>
      </c>
      <c r="J119" s="14" t="s">
        <v>28</v>
      </c>
      <c r="K119" s="14" t="s">
        <v>29</v>
      </c>
      <c r="L119" s="14" t="s">
        <v>30</v>
      </c>
      <c r="M119" s="20"/>
      <c r="N119" s="20"/>
      <c r="O119" s="20"/>
      <c r="Q119" s="24"/>
    </row>
    <row r="120" spans="1:17" ht="24" x14ac:dyDescent="0.25">
      <c r="B120" s="14">
        <v>1</v>
      </c>
      <c r="C120" s="14">
        <v>2</v>
      </c>
      <c r="D120" s="14">
        <v>3</v>
      </c>
      <c r="E120" s="14">
        <v>4</v>
      </c>
      <c r="F120" s="14">
        <v>5</v>
      </c>
      <c r="G120" s="14">
        <v>6</v>
      </c>
      <c r="H120" s="14">
        <v>7</v>
      </c>
      <c r="I120" s="14">
        <v>8</v>
      </c>
      <c r="J120" s="14">
        <v>9</v>
      </c>
      <c r="K120" s="14">
        <v>10</v>
      </c>
      <c r="L120" s="14">
        <v>11</v>
      </c>
      <c r="M120" s="21" t="s">
        <v>31</v>
      </c>
      <c r="N120" s="14">
        <v>13</v>
      </c>
      <c r="O120" s="14">
        <v>14</v>
      </c>
      <c r="Q120" s="24"/>
    </row>
    <row r="121" spans="1:17" ht="67.5" x14ac:dyDescent="0.25">
      <c r="A121">
        <v>106</v>
      </c>
      <c r="B121" s="7" t="s">
        <v>1</v>
      </c>
      <c r="C121" s="30">
        <f>[4]Свод!$M$40</f>
        <v>5579.77613432</v>
      </c>
      <c r="D121" s="30"/>
      <c r="E121" s="30"/>
      <c r="F121" s="30">
        <f>SUM([4]Свод!$M$47:$M$51)</f>
        <v>6050.1735829999998</v>
      </c>
      <c r="G121" s="30">
        <f>SUM([4]Свод!$M$52:$M$57)</f>
        <v>3278.4530329999998</v>
      </c>
      <c r="H121" s="30"/>
      <c r="I121" s="30"/>
      <c r="J121" s="30"/>
      <c r="K121" s="30"/>
      <c r="L121" s="30">
        <f t="shared" ref="L121:L170" si="4">M121-C121-D121-E121-F121-G121-H121-I121-J121-K121</f>
        <v>10.097972999999911</v>
      </c>
      <c r="M121" s="30">
        <f>[4]Свод!$M$63</f>
        <v>14918.500723319999</v>
      </c>
      <c r="N121" s="22">
        <v>1</v>
      </c>
      <c r="O121" s="35">
        <f>[4]Свод!$O$63</f>
        <v>1.6379323661179075</v>
      </c>
      <c r="Q121" s="24"/>
    </row>
    <row r="122" spans="1:17" ht="90" x14ac:dyDescent="0.25">
      <c r="A122">
        <v>335</v>
      </c>
      <c r="B122" s="7" t="s">
        <v>32</v>
      </c>
      <c r="C122" s="30">
        <f>[4]Свод!$M$68</f>
        <v>5579.7713144899999</v>
      </c>
      <c r="D122" s="30"/>
      <c r="E122" s="30"/>
      <c r="F122" s="30">
        <f>SUM([4]Свод!$M$75:$M$79)</f>
        <v>6050.169574999999</v>
      </c>
      <c r="G122" s="30">
        <f>SUM([4]Свод!$M$80:$M$85)</f>
        <v>3278.4505800000002</v>
      </c>
      <c r="H122" s="30"/>
      <c r="I122" s="30"/>
      <c r="J122" s="30"/>
      <c r="K122" s="30"/>
      <c r="L122" s="30">
        <f t="shared" si="4"/>
        <v>10.107972999999674</v>
      </c>
      <c r="M122" s="30">
        <f>[4]Свод!$M$91</f>
        <v>14918.499442489998</v>
      </c>
      <c r="N122" s="22">
        <v>1</v>
      </c>
      <c r="O122" s="35">
        <f>[4]Свод!$O$91</f>
        <v>1.537891910670002</v>
      </c>
      <c r="Q122" s="24"/>
    </row>
    <row r="123" spans="1:17" ht="45" x14ac:dyDescent="0.25">
      <c r="A123">
        <v>31</v>
      </c>
      <c r="B123" s="7" t="s">
        <v>2</v>
      </c>
      <c r="C123" s="30">
        <f>[4]Свод!$M$96</f>
        <v>5579.7568622899998</v>
      </c>
      <c r="D123" s="30"/>
      <c r="E123" s="30"/>
      <c r="F123" s="30">
        <f>SUM([4]Свод!$M$103:$M$107)</f>
        <v>6050.1478449999995</v>
      </c>
      <c r="G123" s="30">
        <f>SUM([4]Свод!$M$108:$M$113)</f>
        <v>3278.4400049999999</v>
      </c>
      <c r="H123" s="30"/>
      <c r="I123" s="30"/>
      <c r="J123" s="30"/>
      <c r="K123" s="30"/>
      <c r="L123" s="30">
        <f t="shared" si="4"/>
        <v>10.10792199999787</v>
      </c>
      <c r="M123" s="30">
        <f>[4]Свод!$M$119</f>
        <v>14918.452634289997</v>
      </c>
      <c r="N123" s="22">
        <v>1</v>
      </c>
      <c r="O123" s="35">
        <f>[4]Свод!$O$119</f>
        <v>1.3201711199800965</v>
      </c>
      <c r="Q123" s="24"/>
    </row>
    <row r="124" spans="1:17" ht="33.75" x14ac:dyDescent="0.25">
      <c r="A124">
        <v>8796</v>
      </c>
      <c r="B124" s="7" t="s">
        <v>33</v>
      </c>
      <c r="C124" s="30">
        <f>[4]Свод!$M$124</f>
        <v>5579.7713144899999</v>
      </c>
      <c r="D124" s="30"/>
      <c r="E124" s="30"/>
      <c r="F124" s="30">
        <f>SUM([4]Свод!$M$131:$M$135)</f>
        <v>6050.1697299999996</v>
      </c>
      <c r="G124" s="30">
        <f>SUM([4]Свод!$M$136:$M$141)</f>
        <v>3278.4505990000002</v>
      </c>
      <c r="H124" s="30"/>
      <c r="I124" s="30"/>
      <c r="J124" s="30"/>
      <c r="K124" s="30"/>
      <c r="L124" s="30">
        <f t="shared" si="4"/>
        <v>10.097972999997637</v>
      </c>
      <c r="M124" s="30">
        <f>[4]Свод!$M$147</f>
        <v>14918.489616489998</v>
      </c>
      <c r="N124" s="22">
        <v>1</v>
      </c>
      <c r="O124" s="35">
        <f>[4]Свод!$O$147</f>
        <v>1.2683892724537473</v>
      </c>
      <c r="Q124" s="24"/>
    </row>
    <row r="125" spans="1:17" ht="90" x14ac:dyDescent="0.25">
      <c r="A125">
        <v>1</v>
      </c>
      <c r="B125" s="7" t="s">
        <v>74</v>
      </c>
      <c r="C125" s="30">
        <f>[4]Свод!$M$152</f>
        <v>8976.1745922199989</v>
      </c>
      <c r="D125" s="30"/>
      <c r="E125" s="30"/>
      <c r="F125" s="30">
        <f>SUM([4]Свод!$M$159:$M$163)</f>
        <v>9732.9199590000007</v>
      </c>
      <c r="G125" s="30">
        <f>SUM([4]Свод!$M$164:$M$169)</f>
        <v>5274.0661479999999</v>
      </c>
      <c r="H125" s="30"/>
      <c r="I125" s="30"/>
      <c r="J125" s="30"/>
      <c r="K125" s="30"/>
      <c r="L125" s="30">
        <f t="shared" si="4"/>
        <v>16.240330999997241</v>
      </c>
      <c r="M125" s="30">
        <f>[4]Свод!$M$175</f>
        <v>23999.401030219997</v>
      </c>
      <c r="N125" s="22">
        <v>1</v>
      </c>
      <c r="O125" s="35">
        <f>[4]Свод!$O$175</f>
        <v>0.68109116470937858</v>
      </c>
      <c r="Q125" s="24"/>
    </row>
    <row r="126" spans="1:17" ht="90" x14ac:dyDescent="0.25">
      <c r="A126">
        <v>435</v>
      </c>
      <c r="B126" s="7" t="s">
        <v>34</v>
      </c>
      <c r="C126" s="30">
        <f>[4]Свод!$M$180</f>
        <v>8976.1601387200008</v>
      </c>
      <c r="D126" s="30"/>
      <c r="E126" s="30"/>
      <c r="F126" s="30">
        <f>SUM([4]Свод!$M$187:$M$191)</f>
        <v>9732.8967859999993</v>
      </c>
      <c r="G126" s="30">
        <f>SUM([4]Свод!$M$192:$M$197)</f>
        <v>5274.0484699999997</v>
      </c>
      <c r="H126" s="30"/>
      <c r="I126" s="30"/>
      <c r="J126" s="30"/>
      <c r="K126" s="30"/>
      <c r="L126" s="30">
        <f t="shared" si="4"/>
        <v>16.240280000003622</v>
      </c>
      <c r="M126" s="30">
        <f>[4]Свод!$M$203</f>
        <v>23999.345674720003</v>
      </c>
      <c r="N126" s="22">
        <v>1</v>
      </c>
      <c r="O126" s="35">
        <f>[4]Свод!$O$203</f>
        <v>0.63319183681420244</v>
      </c>
      <c r="Q126" s="24"/>
    </row>
    <row r="127" spans="1:17" ht="56.25" x14ac:dyDescent="0.25">
      <c r="A127">
        <v>101</v>
      </c>
      <c r="B127" s="7" t="s">
        <v>3</v>
      </c>
      <c r="C127" s="30">
        <f>[4]Свод!$M$236</f>
        <v>7035.8558782299997</v>
      </c>
      <c r="D127" s="30"/>
      <c r="E127" s="30"/>
      <c r="F127" s="30">
        <f>SUM([4]Свод!$M$243:$M$247)</f>
        <v>7629.0116029999999</v>
      </c>
      <c r="G127" s="30">
        <f>SUM([4]Свод!$M$248:$M$253)</f>
        <v>4133.9956240000001</v>
      </c>
      <c r="H127" s="30"/>
      <c r="I127" s="30"/>
      <c r="J127" s="30"/>
      <c r="K127" s="30"/>
      <c r="L127" s="30">
        <f t="shared" si="4"/>
        <v>12.741490999998859</v>
      </c>
      <c r="M127" s="30">
        <f>[4]Свод!$M$259</f>
        <v>18811.604596229998</v>
      </c>
      <c r="N127" s="22">
        <v>1</v>
      </c>
      <c r="O127" s="35">
        <f>[4]Свод!$O$259</f>
        <v>1.32007094590134</v>
      </c>
      <c r="Q127" s="24"/>
    </row>
    <row r="128" spans="1:17" ht="78.75" x14ac:dyDescent="0.25">
      <c r="A128">
        <v>424</v>
      </c>
      <c r="B128" s="7" t="s">
        <v>35</v>
      </c>
      <c r="C128" s="30">
        <f>[4]Свод!$M$264</f>
        <v>7035.4945419799997</v>
      </c>
      <c r="D128" s="30"/>
      <c r="E128" s="30"/>
      <c r="F128" s="30">
        <f>SUM([4]Свод!$M$271:$M$275)</f>
        <v>7628.6216090000007</v>
      </c>
      <c r="G128" s="30">
        <f>SUM([4]Свод!$M$276:$M$281)</f>
        <v>4133.7850319999998</v>
      </c>
      <c r="H128" s="30"/>
      <c r="I128" s="30"/>
      <c r="J128" s="30"/>
      <c r="K128" s="30"/>
      <c r="L128" s="30">
        <f t="shared" si="4"/>
        <v>12.730401000001621</v>
      </c>
      <c r="M128" s="30">
        <f>[4]Свод!$M$287</f>
        <v>18810.631583980001</v>
      </c>
      <c r="N128" s="22">
        <v>1</v>
      </c>
      <c r="O128" s="35">
        <f>[4]Свод!$O$287</f>
        <v>1.1829902482044568</v>
      </c>
      <c r="Q128" s="24"/>
    </row>
    <row r="129" spans="1:17" ht="45" x14ac:dyDescent="0.25">
      <c r="A129">
        <v>35</v>
      </c>
      <c r="B129" s="7" t="s">
        <v>4</v>
      </c>
      <c r="C129" s="31">
        <f>[4]Свод!$M$292</f>
        <v>8250.4087304099994</v>
      </c>
      <c r="D129" s="31"/>
      <c r="E129" s="31"/>
      <c r="F129" s="31">
        <f>SUM([4]Свод!$M$299:$M$303)</f>
        <v>8945.9575239999995</v>
      </c>
      <c r="G129" s="31">
        <f>SUM([4]Свод!$M$304:$M$311)</f>
        <v>4850.0610129999995</v>
      </c>
      <c r="H129" s="31"/>
      <c r="I129" s="31"/>
      <c r="J129" s="31"/>
      <c r="K129" s="31"/>
      <c r="L129" s="30">
        <f t="shared" si="4"/>
        <v>12.502622999997584</v>
      </c>
      <c r="M129" s="31">
        <f>[4]Свод!$M$315</f>
        <v>22058.929890409996</v>
      </c>
      <c r="N129" s="29">
        <v>1</v>
      </c>
      <c r="O129" s="38">
        <f>[4]Свод!$O$315</f>
        <v>0.85035097643532764</v>
      </c>
      <c r="Q129" s="24"/>
    </row>
    <row r="130" spans="1:17" ht="33.75" x14ac:dyDescent="0.25">
      <c r="A130">
        <v>8635</v>
      </c>
      <c r="B130" s="7" t="s">
        <v>36</v>
      </c>
      <c r="C130" s="31">
        <f>[4]Свод!$M$320</f>
        <v>8248.3563396400004</v>
      </c>
      <c r="D130" s="31"/>
      <c r="E130" s="31"/>
      <c r="F130" s="31">
        <f>SUM([4]Свод!$M$327:$M$331)</f>
        <v>8943.7346769999986</v>
      </c>
      <c r="G130" s="31">
        <f>SUM([4]Свод!$M$332:$M$337)</f>
        <v>4846.4158379999999</v>
      </c>
      <c r="H130" s="31"/>
      <c r="I130" s="31"/>
      <c r="J130" s="31"/>
      <c r="K130" s="31"/>
      <c r="L130" s="30">
        <f t="shared" si="4"/>
        <v>14.9305039999972</v>
      </c>
      <c r="M130" s="31">
        <f>[4]Свод!$M$343</f>
        <v>22053.437358639996</v>
      </c>
      <c r="N130" s="29">
        <v>1</v>
      </c>
      <c r="O130" s="38">
        <f>[4]Свод!$O$343</f>
        <v>0.8669298063348696</v>
      </c>
      <c r="Q130" s="24"/>
    </row>
    <row r="131" spans="1:17" ht="90" x14ac:dyDescent="0.25">
      <c r="A131">
        <v>5</v>
      </c>
      <c r="B131" s="7" t="s">
        <v>5</v>
      </c>
      <c r="C131" s="31">
        <f>[4]Свод!$M$348</f>
        <v>8490.8708854199995</v>
      </c>
      <c r="D131" s="31"/>
      <c r="E131" s="31"/>
      <c r="F131" s="31">
        <f>SUM([4]Свод!$M$355:$M$359)</f>
        <v>9206.7032679999993</v>
      </c>
      <c r="G131" s="31">
        <f>SUM([4]Свод!$M$360:$M$365)</f>
        <v>4988.9116129999993</v>
      </c>
      <c r="H131" s="31"/>
      <c r="I131" s="31"/>
      <c r="J131" s="31"/>
      <c r="K131" s="31"/>
      <c r="L131" s="30">
        <f t="shared" si="4"/>
        <v>15.362525000001369</v>
      </c>
      <c r="M131" s="31">
        <f>[4]Свод!$M$371</f>
        <v>22701.848291419999</v>
      </c>
      <c r="N131" s="29">
        <v>1</v>
      </c>
      <c r="O131" s="38">
        <f>[4]Свод!$O$371</f>
        <v>0.79732221657216462</v>
      </c>
      <c r="Q131" s="24"/>
    </row>
    <row r="132" spans="1:17" ht="90" x14ac:dyDescent="0.25">
      <c r="A132">
        <v>1361</v>
      </c>
      <c r="B132" s="7" t="s">
        <v>37</v>
      </c>
      <c r="C132" s="31">
        <f>[4]Свод!$M$376</f>
        <v>8490.9576064299999</v>
      </c>
      <c r="D132" s="31"/>
      <c r="E132" s="31"/>
      <c r="F132" s="31">
        <f>SUM([4]Свод!$M$383:$M$387)</f>
        <v>9206.7900989999998</v>
      </c>
      <c r="G132" s="31">
        <f>SUM([4]Свод!$M$388:$M$393)</f>
        <v>4988.962794</v>
      </c>
      <c r="H132" s="31"/>
      <c r="I132" s="31"/>
      <c r="J132" s="31"/>
      <c r="K132" s="31"/>
      <c r="L132" s="30">
        <f t="shared" si="4"/>
        <v>15.373313999995844</v>
      </c>
      <c r="M132" s="31">
        <f>[4]Свод!$M$399</f>
        <v>22702.083813429996</v>
      </c>
      <c r="N132" s="29">
        <v>1</v>
      </c>
      <c r="O132" s="38">
        <f>[4]Свод!$O$399</f>
        <v>0.78440422741251414</v>
      </c>
      <c r="Q132" s="24"/>
    </row>
    <row r="133" spans="1:17" ht="33.75" x14ac:dyDescent="0.25">
      <c r="A133">
        <v>8</v>
      </c>
      <c r="B133" s="7" t="s">
        <v>6</v>
      </c>
      <c r="C133" s="31">
        <f>[4]Свод!$M$432</f>
        <v>8491.0009656399998</v>
      </c>
      <c r="D133" s="31"/>
      <c r="E133" s="31"/>
      <c r="F133" s="31">
        <f>SUM([4]Свод!$M$439:$M$443)</f>
        <v>9206.8314460000001</v>
      </c>
      <c r="G133" s="31">
        <f>SUM([4]Свод!$M$444:$M$449)</f>
        <v>4988.9884700000002</v>
      </c>
      <c r="H133" s="31"/>
      <c r="I133" s="31"/>
      <c r="J133" s="31"/>
      <c r="K133" s="31"/>
      <c r="L133" s="30">
        <f t="shared" si="4"/>
        <v>15.363413999999466</v>
      </c>
      <c r="M133" s="31">
        <f>[4]Свод!$M$455</f>
        <v>22702.18429564</v>
      </c>
      <c r="N133" s="29">
        <v>1</v>
      </c>
      <c r="O133" s="38">
        <f>[4]Свод!$O$455</f>
        <v>0.89603751273866294</v>
      </c>
      <c r="Q133" s="24"/>
    </row>
    <row r="134" spans="1:17" ht="33.75" x14ac:dyDescent="0.25">
      <c r="A134">
        <v>1426</v>
      </c>
      <c r="B134" s="7" t="s">
        <v>38</v>
      </c>
      <c r="C134" s="31">
        <f>[4]Свод!$M$460</f>
        <v>8490.9576064299999</v>
      </c>
      <c r="D134" s="31"/>
      <c r="E134" s="31"/>
      <c r="F134" s="31">
        <f>SUM([4]Свод!$M$467:$M$471)</f>
        <v>9206.790973000001</v>
      </c>
      <c r="G134" s="31">
        <f>SUM([4]Свод!$M$472:$M$477)</f>
        <v>4988.9628640000001</v>
      </c>
      <c r="H134" s="31"/>
      <c r="I134" s="31"/>
      <c r="J134" s="31"/>
      <c r="K134" s="31"/>
      <c r="L134" s="30">
        <f t="shared" si="4"/>
        <v>15.373313999994025</v>
      </c>
      <c r="M134" s="31">
        <f>[4]Свод!$M$483</f>
        <v>22702.084757429995</v>
      </c>
      <c r="N134" s="29">
        <v>1</v>
      </c>
      <c r="O134" s="38">
        <f>[4]Свод!$O$483</f>
        <v>0.82083272997537582</v>
      </c>
      <c r="Q134" s="24"/>
    </row>
    <row r="135" spans="1:17" ht="33.75" x14ac:dyDescent="0.25">
      <c r="A135">
        <v>175</v>
      </c>
      <c r="B135" s="7" t="s">
        <v>39</v>
      </c>
      <c r="C135" s="31">
        <f>[4]Свод!$M$488</f>
        <v>3153.78755744</v>
      </c>
      <c r="D135" s="31"/>
      <c r="E135" s="31"/>
      <c r="F135" s="31">
        <f>SUM([4]Свод!$M$495:$M$499)</f>
        <v>3419.6585479999999</v>
      </c>
      <c r="G135" s="31">
        <f>SUM([4]Свод!$M$500:$M$505)</f>
        <v>1853.0405000000001</v>
      </c>
      <c r="H135" s="31"/>
      <c r="I135" s="31"/>
      <c r="J135" s="31"/>
      <c r="K135" s="31"/>
      <c r="L135" s="30">
        <f t="shared" si="4"/>
        <v>5.7102359999994405</v>
      </c>
      <c r="M135" s="31">
        <f>[4]Свод!$M$511</f>
        <v>8432.1968414399998</v>
      </c>
      <c r="N135" s="29">
        <v>1</v>
      </c>
      <c r="O135" s="38">
        <f>[4]Свод!$O$511</f>
        <v>3.2406969957264389</v>
      </c>
      <c r="Q135" s="24"/>
    </row>
    <row r="136" spans="1:17" ht="78.75" x14ac:dyDescent="0.25">
      <c r="A136">
        <v>3</v>
      </c>
      <c r="B136" s="7" t="s">
        <v>7</v>
      </c>
      <c r="C136" s="31">
        <f>[4]Свод!$M$516</f>
        <v>8976.1745922199989</v>
      </c>
      <c r="D136" s="31"/>
      <c r="E136" s="31"/>
      <c r="F136" s="31">
        <f>SUM([4]Свод!$M$523:$M$527)</f>
        <v>9732.9199590000007</v>
      </c>
      <c r="G136" s="31">
        <f>SUM([4]Свод!$M$528:$M$533)</f>
        <v>5274.0661479999999</v>
      </c>
      <c r="H136" s="31"/>
      <c r="I136" s="31"/>
      <c r="J136" s="31"/>
      <c r="K136" s="31"/>
      <c r="L136" s="30">
        <f t="shared" si="4"/>
        <v>16.240330999997241</v>
      </c>
      <c r="M136" s="31">
        <f>[4]Свод!$M$539</f>
        <v>23999.401030219997</v>
      </c>
      <c r="N136" s="29">
        <v>1</v>
      </c>
      <c r="O136" s="38">
        <f>[4]Свод!$O$539</f>
        <v>0.91190539737952425</v>
      </c>
      <c r="Q136" s="24"/>
    </row>
    <row r="137" spans="1:17" ht="78.75" x14ac:dyDescent="0.25">
      <c r="A137">
        <v>426</v>
      </c>
      <c r="B137" s="7" t="s">
        <v>40</v>
      </c>
      <c r="C137" s="31">
        <f>[4]Свод!$M$544</f>
        <v>8976.1601387200008</v>
      </c>
      <c r="D137" s="31"/>
      <c r="E137" s="31"/>
      <c r="F137" s="31">
        <f>SUM([4]Свод!$M$551:$M$555)</f>
        <v>9732.8963720000011</v>
      </c>
      <c r="G137" s="31">
        <f>SUM([4]Свод!$M$556:$M$561)</f>
        <v>5274.0482929999998</v>
      </c>
      <c r="H137" s="31"/>
      <c r="I137" s="31"/>
      <c r="J137" s="31"/>
      <c r="K137" s="31"/>
      <c r="L137" s="30">
        <f t="shared" si="4"/>
        <v>16.230280000003404</v>
      </c>
      <c r="M137" s="31">
        <f>[4]Свод!$M$567</f>
        <v>23999.335083720005</v>
      </c>
      <c r="N137" s="29">
        <v>1</v>
      </c>
      <c r="O137" s="38">
        <f>[4]Свод!$O$567</f>
        <v>0.74226783065150326</v>
      </c>
      <c r="Q137" s="24"/>
    </row>
    <row r="138" spans="1:17" ht="33.75" x14ac:dyDescent="0.25">
      <c r="A138">
        <v>141269</v>
      </c>
      <c r="B138" s="7" t="s">
        <v>75</v>
      </c>
      <c r="C138" s="31">
        <f>SUM([4]Свод!$M$646:$M$647)</f>
        <v>125.8053546</v>
      </c>
      <c r="D138" s="31">
        <f>[4]Свод!$M$648</f>
        <v>0.19069999999999998</v>
      </c>
      <c r="E138" s="31"/>
      <c r="F138" s="31">
        <f>SUM([4]Свод!$M$652:$M$655)</f>
        <v>8.0365750000000009</v>
      </c>
      <c r="G138" s="31">
        <f>SUM([4]Свод!$M$656:$M$660)</f>
        <v>7.0102719999999987</v>
      </c>
      <c r="H138" s="31"/>
      <c r="I138" s="31">
        <f>[4]Свод!$M$651</f>
        <v>0.47851399999999999</v>
      </c>
      <c r="J138" s="31"/>
      <c r="K138" s="31"/>
      <c r="L138" s="30">
        <f t="shared" si="4"/>
        <v>0.18015499999999618</v>
      </c>
      <c r="M138" s="30">
        <f>[4]Свод!$M$666</f>
        <v>141.7015706</v>
      </c>
      <c r="N138" s="22">
        <v>1</v>
      </c>
      <c r="O138" s="35">
        <f>[4]Свод!$O$666</f>
        <v>1.0371797530379667</v>
      </c>
      <c r="Q138" s="24"/>
    </row>
    <row r="139" spans="1:17" ht="33.75" x14ac:dyDescent="0.25">
      <c r="A139">
        <v>41616</v>
      </c>
      <c r="B139" s="7" t="s">
        <v>76</v>
      </c>
      <c r="C139" s="31">
        <f>SUM([4]Свод!$M$672:$M$673)</f>
        <v>128.11444660000001</v>
      </c>
      <c r="D139" s="31">
        <f>[4]Свод!$M$674</f>
        <v>0.19419999999999998</v>
      </c>
      <c r="E139" s="31"/>
      <c r="F139" s="31">
        <f>SUM([4]Свод!$M$678:$M$681)</f>
        <v>8.1839490000000001</v>
      </c>
      <c r="G139" s="31">
        <f>SUM([4]Свод!$M$682:$M$686)</f>
        <v>7.1388850000000001</v>
      </c>
      <c r="H139" s="31"/>
      <c r="I139" s="31">
        <f>[4]Свод!$M$677</f>
        <v>0.48729</v>
      </c>
      <c r="J139" s="31"/>
      <c r="K139" s="31"/>
      <c r="L139" s="30">
        <f t="shared" si="4"/>
        <v>0.17338199999999993</v>
      </c>
      <c r="M139" s="30">
        <f>[4]Свод!$M$692</f>
        <v>144.29215260000001</v>
      </c>
      <c r="N139" s="22">
        <v>1</v>
      </c>
      <c r="O139" s="35">
        <f>[4]Свод!$O$692</f>
        <v>0.96755088536949285</v>
      </c>
      <c r="Q139" s="24"/>
    </row>
    <row r="140" spans="1:17" ht="33.75" x14ac:dyDescent="0.25">
      <c r="A140">
        <v>292995</v>
      </c>
      <c r="B140" s="7" t="s">
        <v>77</v>
      </c>
      <c r="C140" s="31">
        <f>SUM([4]Свод!$M$698:$M$699)</f>
        <v>124.34510583000001</v>
      </c>
      <c r="D140" s="31">
        <f>[4]Свод!$M$700</f>
        <v>0.18848699999999999</v>
      </c>
      <c r="E140" s="31"/>
      <c r="F140" s="31">
        <f>SUM([4]Свод!$M$704:$M$707)</f>
        <v>7.9435289999999998</v>
      </c>
      <c r="G140" s="31">
        <f>SUM([4]Свод!$M$708:$M$712)</f>
        <v>6.9287080000000003</v>
      </c>
      <c r="H140" s="31"/>
      <c r="I140" s="31">
        <f>[4]Свод!$M$703</f>
        <v>0.47296199999999999</v>
      </c>
      <c r="J140" s="31"/>
      <c r="K140" s="31"/>
      <c r="L140" s="30">
        <f t="shared" si="4"/>
        <v>0.15822100000000006</v>
      </c>
      <c r="M140" s="30">
        <f>[4]Свод!$M$718</f>
        <v>140.03701283000001</v>
      </c>
      <c r="N140" s="22">
        <v>1</v>
      </c>
      <c r="O140" s="35">
        <f>[4]Свод!$O$718</f>
        <v>1.0477230057607192</v>
      </c>
      <c r="Q140" s="24"/>
    </row>
    <row r="141" spans="1:17" ht="33.75" x14ac:dyDescent="0.25">
      <c r="A141">
        <v>21961</v>
      </c>
      <c r="B141" s="7" t="s">
        <v>78</v>
      </c>
      <c r="C141" s="31">
        <f>SUM([4]Свод!$M$724:$M$725)</f>
        <v>121.40292604000001</v>
      </c>
      <c r="D141" s="31">
        <f>[4]Свод!$M$726</f>
        <v>0.184027</v>
      </c>
      <c r="E141" s="31"/>
      <c r="F141" s="31">
        <f>SUM([4]Свод!$M$730:$M$733)</f>
        <v>7.7554860000000003</v>
      </c>
      <c r="G141" s="31">
        <f>SUM([4]Свод!$M$734:$M$738)</f>
        <v>6.7649069999999991</v>
      </c>
      <c r="H141" s="31"/>
      <c r="I141" s="31">
        <f>[4]Свод!$M$729</f>
        <v>0.46174699999999996</v>
      </c>
      <c r="J141" s="31"/>
      <c r="K141" s="31"/>
      <c r="L141" s="30">
        <f t="shared" si="4"/>
        <v>0.17420699999999728</v>
      </c>
      <c r="M141" s="30">
        <f>[4]Свод!$M$744</f>
        <v>136.74330004000001</v>
      </c>
      <c r="N141" s="22">
        <v>1</v>
      </c>
      <c r="O141" s="35">
        <f>[4]Свод!$O$744</f>
        <v>1.0636718578347395</v>
      </c>
      <c r="Q141" s="24"/>
    </row>
    <row r="142" spans="1:17" ht="45" x14ac:dyDescent="0.25">
      <c r="A142" s="25">
        <v>80820</v>
      </c>
      <c r="B142" s="7" t="s">
        <v>79</v>
      </c>
      <c r="C142" s="31">
        <f>SUM([4]Свод!$M$750:$M$751)</f>
        <v>120.94352691</v>
      </c>
      <c r="D142" s="31">
        <f>[4]Свод!$M$752</f>
        <v>0.18332999999999999</v>
      </c>
      <c r="E142" s="31"/>
      <c r="F142" s="31">
        <f>SUM([4]Свод!$M$756:$M$759)</f>
        <v>7.7259610000000007</v>
      </c>
      <c r="G142" s="31">
        <f>SUM([4]Свод!$M$760:$M$764)</f>
        <v>6.7392319999999994</v>
      </c>
      <c r="H142" s="31"/>
      <c r="I142" s="31">
        <f>[4]Свод!$M$755</f>
        <v>0.46001599999999998</v>
      </c>
      <c r="J142" s="31"/>
      <c r="K142" s="31"/>
      <c r="L142" s="30">
        <f t="shared" si="4"/>
        <v>0.16363600000000433</v>
      </c>
      <c r="M142" s="30">
        <f>[4]Свод!$M$770</f>
        <v>136.21570191000001</v>
      </c>
      <c r="N142" s="22">
        <v>1</v>
      </c>
      <c r="O142" s="35">
        <f>[4]Свод!$O$770</f>
        <v>1.0796112191028095</v>
      </c>
      <c r="Q142" s="24"/>
    </row>
    <row r="143" spans="1:17" ht="33.75" x14ac:dyDescent="0.25">
      <c r="A143">
        <v>144558</v>
      </c>
      <c r="B143" s="7" t="s">
        <v>80</v>
      </c>
      <c r="C143" s="31">
        <f>SUM([4]Свод!$M$776:$M$777)</f>
        <v>164.65077875</v>
      </c>
      <c r="D143" s="31">
        <f>[4]Свод!$M$778</f>
        <v>0.249585</v>
      </c>
      <c r="E143" s="31"/>
      <c r="F143" s="31">
        <f>SUM([4]Свод!$M$782:$M$785)</f>
        <v>10.517934</v>
      </c>
      <c r="G143" s="31">
        <f>SUM([4]Свод!$M$786:$M$790)</f>
        <v>9.1746750000000006</v>
      </c>
      <c r="H143" s="31"/>
      <c r="I143" s="31">
        <f>[4]Свод!$M$781</f>
        <v>0.62624900000000006</v>
      </c>
      <c r="J143" s="31"/>
      <c r="K143" s="31"/>
      <c r="L143" s="30">
        <f t="shared" si="4"/>
        <v>0.22271499999999511</v>
      </c>
      <c r="M143" s="30">
        <f>[4]Свод!$M$796</f>
        <v>185.44193675</v>
      </c>
      <c r="N143" s="22">
        <v>1</v>
      </c>
      <c r="O143" s="35">
        <f>[4]Свод!$O$796</f>
        <v>1.0450710524085378</v>
      </c>
      <c r="Q143" s="24"/>
    </row>
    <row r="144" spans="1:17" ht="22.5" x14ac:dyDescent="0.25">
      <c r="A144">
        <v>300</v>
      </c>
      <c r="B144" s="7" t="s">
        <v>72</v>
      </c>
      <c r="C144" s="31">
        <f>SUM([4]Свод!$M$802:$M$803)</f>
        <v>1276.8426900700001</v>
      </c>
      <c r="D144" s="31">
        <f>[4]Свод!$M$804</f>
        <v>1.9354879999999999</v>
      </c>
      <c r="E144" s="31"/>
      <c r="F144" s="31">
        <f>SUM([4]Свод!$M$808:$M$811)</f>
        <v>81.566617999999991</v>
      </c>
      <c r="G144" s="31">
        <f>SUM([4]Свод!$M$812:$M$816)</f>
        <v>71.14876799999999</v>
      </c>
      <c r="H144" s="31"/>
      <c r="I144" s="31">
        <f>[4]Свод!$M$807</f>
        <v>4.856622999999999</v>
      </c>
      <c r="J144" s="31"/>
      <c r="K144" s="31"/>
      <c r="L144" s="30">
        <f t="shared" si="4"/>
        <v>1.7273930000002053</v>
      </c>
      <c r="M144" s="30">
        <f>[4]Свод!$M$822</f>
        <v>1438.0775800700003</v>
      </c>
      <c r="N144" s="22">
        <v>1</v>
      </c>
      <c r="O144" s="35">
        <f>[4]Свод!$O$822</f>
        <v>0.65467956183154752</v>
      </c>
      <c r="Q144" s="24"/>
    </row>
    <row r="145" spans="1:17" ht="45" x14ac:dyDescent="0.25">
      <c r="A145">
        <v>8700</v>
      </c>
      <c r="B145" s="7" t="s">
        <v>41</v>
      </c>
      <c r="C145" s="31">
        <f>SUM([4]Свод!$M$828:$M$829)</f>
        <v>1275.9109230399999</v>
      </c>
      <c r="D145" s="31">
        <f>[4]Свод!$M$830</f>
        <v>1.9340759999999999</v>
      </c>
      <c r="E145" s="31"/>
      <c r="F145" s="31">
        <f>SUM([4]Свод!$M$834:$M$837)</f>
        <v>81.507248000000004</v>
      </c>
      <c r="G145" s="31">
        <f>SUM([4]Свод!$M$838:$M$842)</f>
        <v>71.096825999999993</v>
      </c>
      <c r="H145" s="31"/>
      <c r="I145" s="31">
        <f>[4]Свод!$M$833</f>
        <v>4.8529349999999996</v>
      </c>
      <c r="J145" s="31"/>
      <c r="K145" s="31"/>
      <c r="L145" s="30">
        <f t="shared" si="4"/>
        <v>1.7261149999999104</v>
      </c>
      <c r="M145" s="31">
        <f>[4]Свод!$M$848</f>
        <v>1437.0281230399999</v>
      </c>
      <c r="N145" s="29">
        <v>1</v>
      </c>
      <c r="O145" s="38">
        <f>[4]Свод!$O$848</f>
        <v>0.65515767221612953</v>
      </c>
      <c r="Q145" s="24"/>
    </row>
    <row r="146" spans="1:17" ht="33.75" x14ac:dyDescent="0.25">
      <c r="A146">
        <v>645</v>
      </c>
      <c r="B146" s="7" t="s">
        <v>42</v>
      </c>
      <c r="C146" s="31">
        <f>SUM([4]Свод!$M$854:$M$855)</f>
        <v>1275.40155837</v>
      </c>
      <c r="D146" s="31">
        <f>[4]Свод!$M$856</f>
        <v>1.933303</v>
      </c>
      <c r="E146" s="31"/>
      <c r="F146" s="31">
        <f>SUM([4]Свод!$M$860:$M$863)</f>
        <v>81.474699000000001</v>
      </c>
      <c r="G146" s="31">
        <f>SUM([4]Свод!$M$864:$M$868)</f>
        <v>71.068542999999991</v>
      </c>
      <c r="H146" s="31"/>
      <c r="I146" s="31">
        <f>[4]Свод!$M$859</f>
        <v>4.8510080000000002</v>
      </c>
      <c r="J146" s="31"/>
      <c r="K146" s="31"/>
      <c r="L146" s="30">
        <f t="shared" si="4"/>
        <v>1.7254819999999214</v>
      </c>
      <c r="M146" s="31">
        <f>[4]Свод!$M$874</f>
        <v>1436.4545933699999</v>
      </c>
      <c r="N146" s="29">
        <v>1</v>
      </c>
      <c r="O146" s="38">
        <f>[4]Свод!$O$874</f>
        <v>0.65541925539827695</v>
      </c>
      <c r="Q146" s="24"/>
    </row>
    <row r="147" spans="1:17" ht="33.75" x14ac:dyDescent="0.25">
      <c r="A147">
        <v>1800</v>
      </c>
      <c r="B147" s="7" t="s">
        <v>9</v>
      </c>
      <c r="C147" s="31">
        <f>SUM([4]Свод!$M$881:$M$882)</f>
        <v>8073.4786547800004</v>
      </c>
      <c r="D147" s="31">
        <f>[4]Свод!$M$884</f>
        <v>40.651758999999998</v>
      </c>
      <c r="E147" s="31"/>
      <c r="F147" s="31">
        <f>SUM([4]Свод!$M$888:$M$891)</f>
        <v>536.81433200000004</v>
      </c>
      <c r="G147" s="31">
        <f>SUM([4]Свод!$M$892:$M$896)</f>
        <v>766.40275599999995</v>
      </c>
      <c r="H147" s="31"/>
      <c r="I147" s="31">
        <f>[4]Свод!$M$887</f>
        <v>94.717639999999989</v>
      </c>
      <c r="J147" s="31"/>
      <c r="K147" s="31"/>
      <c r="L147" s="30">
        <f t="shared" si="4"/>
        <v>180.31363700000051</v>
      </c>
      <c r="M147" s="31">
        <f>[4]Свод!$M$902</f>
        <v>9692.3787787800011</v>
      </c>
      <c r="N147" s="29">
        <v>1</v>
      </c>
      <c r="O147" s="38">
        <f>[4]Свод!$O$902</f>
        <v>0.99999796698969612</v>
      </c>
      <c r="Q147" s="24"/>
    </row>
    <row r="148" spans="1:17" ht="33.75" x14ac:dyDescent="0.25">
      <c r="A148">
        <v>31</v>
      </c>
      <c r="B148" s="7" t="s">
        <v>10</v>
      </c>
      <c r="C148" s="31">
        <f>SUM([4]Свод!$M$908:$M$909)</f>
        <v>8076.7613707100008</v>
      </c>
      <c r="D148" s="31">
        <f>[4]Свод!$M$911</f>
        <v>40.668256</v>
      </c>
      <c r="E148" s="31"/>
      <c r="F148" s="31">
        <f>SUM([4]Свод!$M$915:$M$918)</f>
        <v>537.03102200000001</v>
      </c>
      <c r="G148" s="31">
        <f>SUM([4]Свод!$M$919:$M$923)</f>
        <v>766.72383800000011</v>
      </c>
      <c r="H148" s="31"/>
      <c r="I148" s="31">
        <f>[4]Свод!$M$914</f>
        <v>94.753546</v>
      </c>
      <c r="J148" s="31"/>
      <c r="K148" s="31"/>
      <c r="L148" s="30">
        <f t="shared" si="4"/>
        <v>180.41334000000066</v>
      </c>
      <c r="M148" s="31">
        <f>[4]Свод!$M$929</f>
        <v>9696.3513727100017</v>
      </c>
      <c r="N148" s="29">
        <v>1</v>
      </c>
      <c r="O148" s="38">
        <f>[4]Свод!$O$929</f>
        <v>0.99958829690490314</v>
      </c>
      <c r="Q148" s="24"/>
    </row>
    <row r="149" spans="1:17" x14ac:dyDescent="0.25">
      <c r="A149">
        <v>111</v>
      </c>
      <c r="B149" s="7" t="s">
        <v>11</v>
      </c>
      <c r="C149" s="31">
        <f>SUM([4]Свод!$M$935:$M$936)</f>
        <v>8072.7700752399996</v>
      </c>
      <c r="D149" s="31">
        <f>[4]Свод!$M$938</f>
        <v>40.648368999999995</v>
      </c>
      <c r="E149" s="31"/>
      <c r="F149" s="31">
        <f>SUM([4]Свод!$M$942:$M$945)</f>
        <v>536.76905799999997</v>
      </c>
      <c r="G149" s="31">
        <f>SUM([4]Свод!$M$946:$M$950)</f>
        <v>766.33596899999998</v>
      </c>
      <c r="H149" s="31"/>
      <c r="I149" s="31">
        <f>[4]Свод!$M$941</f>
        <v>94.70837499999999</v>
      </c>
      <c r="J149" s="31"/>
      <c r="K149" s="31"/>
      <c r="L149" s="30">
        <f t="shared" si="4"/>
        <v>180.30472499999854</v>
      </c>
      <c r="M149" s="31">
        <f>[4]Свод!$M$956</f>
        <v>9691.536571239998</v>
      </c>
      <c r="N149" s="29">
        <v>1</v>
      </c>
      <c r="O149" s="38">
        <f>[4]Свод!$O$956</f>
        <v>1.0000848800335369</v>
      </c>
      <c r="Q149" s="24"/>
    </row>
    <row r="150" spans="1:17" ht="22.5" x14ac:dyDescent="0.25">
      <c r="A150">
        <v>140</v>
      </c>
      <c r="B150" s="7" t="s">
        <v>12</v>
      </c>
      <c r="C150" s="31">
        <f>SUM([4]Свод!$M$962:$M$963)</f>
        <v>8072.89248916</v>
      </c>
      <c r="D150" s="31">
        <f>[4]Свод!$M$965</f>
        <v>40.648820999999998</v>
      </c>
      <c r="E150" s="31"/>
      <c r="F150" s="31">
        <f>SUM([4]Свод!$M$969:$M$972)</f>
        <v>536.77783599999998</v>
      </c>
      <c r="G150" s="31">
        <f>SUM([4]Свод!$M$973:$M$977)</f>
        <v>766.34526499999993</v>
      </c>
      <c r="H150" s="31"/>
      <c r="I150" s="31">
        <f>[4]Свод!$M$968</f>
        <v>94.709086999999982</v>
      </c>
      <c r="J150" s="31"/>
      <c r="K150" s="31"/>
      <c r="L150" s="30">
        <f t="shared" si="4"/>
        <v>180.30615599999985</v>
      </c>
      <c r="M150" s="31">
        <f>[4]Свод!$M$983</f>
        <v>9691.6796541599997</v>
      </c>
      <c r="N150" s="29">
        <v>1</v>
      </c>
      <c r="O150" s="38">
        <f>[4]Свод!$O$983</f>
        <v>1.0000700810393131</v>
      </c>
      <c r="Q150" s="24"/>
    </row>
    <row r="151" spans="1:17" x14ac:dyDescent="0.25">
      <c r="A151">
        <v>5745</v>
      </c>
      <c r="B151" s="7" t="s">
        <v>8</v>
      </c>
      <c r="C151" s="31">
        <f>SUM([4]Свод!$M$601:$M$602)</f>
        <v>161.49397599999998</v>
      </c>
      <c r="D151" s="31">
        <f>SUM([4]Свод!$M$605,[4]Свод!$M$607)</f>
        <v>117.99430799999999</v>
      </c>
      <c r="E151" s="31">
        <f>M151-C151-D151</f>
        <v>1626.5975779999999</v>
      </c>
      <c r="F151" s="31"/>
      <c r="G151" s="31"/>
      <c r="H151" s="31"/>
      <c r="I151" s="31"/>
      <c r="J151" s="31"/>
      <c r="K151" s="31"/>
      <c r="L151" s="30">
        <f t="shared" si="4"/>
        <v>0</v>
      </c>
      <c r="M151" s="31">
        <f>[4]Свод!$M$611</f>
        <v>1906.0858619999999</v>
      </c>
      <c r="N151" s="29">
        <v>1</v>
      </c>
      <c r="O151" s="38">
        <f>[4]Свод!$O$611</f>
        <v>1</v>
      </c>
      <c r="Q151" s="24"/>
    </row>
    <row r="152" spans="1:17" s="17" customFormat="1" ht="22.5" x14ac:dyDescent="0.25">
      <c r="A152" s="17">
        <v>3</v>
      </c>
      <c r="B152" s="7" t="s">
        <v>55</v>
      </c>
      <c r="C152" s="33">
        <f>SUM([5]СВОД!$M$44:$M$45)</f>
        <v>61351.304601999997</v>
      </c>
      <c r="D152" s="33">
        <f>SUM([5]СВОД!$M$48:$M$49)</f>
        <v>7344.7602339999994</v>
      </c>
      <c r="E152" s="33">
        <f>[5]СВОД!$M$47</f>
        <v>18861.362399999998</v>
      </c>
      <c r="F152" s="33">
        <f>SUM([5]СВОД!$M$53:$M$56)</f>
        <v>61634.64444299999</v>
      </c>
      <c r="G152" s="33">
        <f>SUM([5]СВОД!$M$57:$M$61)</f>
        <v>35571.497626999997</v>
      </c>
      <c r="H152" s="33"/>
      <c r="I152" s="33"/>
      <c r="J152" s="33">
        <f>[5]СВОД!$M$52</f>
        <v>19.245747999999999</v>
      </c>
      <c r="K152" s="33"/>
      <c r="L152" s="30">
        <f t="shared" si="4"/>
        <v>1349.5399490000284</v>
      </c>
      <c r="M152" s="33">
        <f>[5]СВОД!$M$65</f>
        <v>186132.355003</v>
      </c>
      <c r="N152" s="23">
        <v>1</v>
      </c>
      <c r="O152" s="37">
        <f>[5]СВОД!$O$65</f>
        <v>0.32638763958593248</v>
      </c>
      <c r="Q152" s="24"/>
    </row>
    <row r="153" spans="1:17" s="17" customFormat="1" ht="22.5" x14ac:dyDescent="0.25">
      <c r="A153" s="17">
        <v>61</v>
      </c>
      <c r="B153" s="7" t="s">
        <v>56</v>
      </c>
      <c r="C153" s="33">
        <f>SUM([5]СВОД!$M$74:$M$75)</f>
        <v>28083.892984999999</v>
      </c>
      <c r="D153" s="33">
        <f>SUM([5]СВОД!$M$78:$M$79)</f>
        <v>3362.1037299999998</v>
      </c>
      <c r="E153" s="33">
        <f>[5]СВОД!$M$77</f>
        <v>18861.362399999998</v>
      </c>
      <c r="F153" s="33">
        <f>SUM([5]СВОД!$M$83:$M$86)</f>
        <v>28213.593939999999</v>
      </c>
      <c r="G153" s="33">
        <f>SUM([5]СВОД!$M$87:$M$91)</f>
        <v>16283.096081</v>
      </c>
      <c r="H153" s="33"/>
      <c r="I153" s="33"/>
      <c r="J153" s="33">
        <f>[5]СВОД!$M$82</f>
        <v>8.8099349999999994</v>
      </c>
      <c r="K153" s="33"/>
      <c r="L153" s="30">
        <f t="shared" si="4"/>
        <v>617.77532599998926</v>
      </c>
      <c r="M153" s="33">
        <f>[5]СВОД!$M$95</f>
        <v>95430.634396999987</v>
      </c>
      <c r="N153" s="23">
        <v>1</v>
      </c>
      <c r="O153" s="37">
        <f>[5]СВОД!$O$95</f>
        <v>0.66680841432193638</v>
      </c>
      <c r="Q153" s="24"/>
    </row>
    <row r="154" spans="1:17" s="17" customFormat="1" ht="33.75" x14ac:dyDescent="0.25">
      <c r="A154" s="17">
        <v>3200</v>
      </c>
      <c r="B154" s="7" t="s">
        <v>57</v>
      </c>
      <c r="C154" s="33">
        <f>SUM([5]СВОД!$M$104:$M$105)</f>
        <v>14188.967042</v>
      </c>
      <c r="D154" s="33">
        <f>SUM([5]СВОД!$M$108:$M$109)</f>
        <v>1698.6539779999998</v>
      </c>
      <c r="E154" s="33">
        <f>[5]СВОД!$M$107</f>
        <v>18861.362399999998</v>
      </c>
      <c r="F154" s="33">
        <f>SUM([5]СВОД!$M$113:$M$116)</f>
        <v>14254.498987999998</v>
      </c>
      <c r="G154" s="33">
        <f>SUM([5]СВОД!$M$117:$M$121)</f>
        <v>8226.766391000001</v>
      </c>
      <c r="H154" s="33"/>
      <c r="I154" s="33"/>
      <c r="J154" s="33">
        <f>[5]СВОД!$M$112</f>
        <v>4.4507490000000001</v>
      </c>
      <c r="K154" s="33"/>
      <c r="L154" s="30">
        <f t="shared" si="4"/>
        <v>312.09275700000728</v>
      </c>
      <c r="M154" s="33">
        <f>[5]СВОД!$M$125</f>
        <v>57546.79230500001</v>
      </c>
      <c r="N154" s="23">
        <v>1</v>
      </c>
      <c r="O154" s="37">
        <f>[5]СВОД!$O$125</f>
        <v>1.0134274677014943</v>
      </c>
      <c r="Q154" s="24"/>
    </row>
    <row r="155" spans="1:17" s="17" customFormat="1" ht="33.75" x14ac:dyDescent="0.25">
      <c r="A155" s="17">
        <v>9199</v>
      </c>
      <c r="B155" s="7" t="s">
        <v>58</v>
      </c>
      <c r="C155" s="33">
        <f>SUM([5]СВОД!$M$134:$M$135)</f>
        <v>14739.768544999999</v>
      </c>
      <c r="D155" s="33">
        <f>SUM([5]СВОД!$M$138:$M$139)</f>
        <v>1764.5924849999999</v>
      </c>
      <c r="E155" s="33">
        <f>[5]СВОД!$M$137</f>
        <v>18861.362399999998</v>
      </c>
      <c r="F155" s="33">
        <f>SUM([5]СВОД!$M$143:$M$146)</f>
        <v>14807.837575</v>
      </c>
      <c r="G155" s="33">
        <f>SUM([5]СВОД!$M$147:$M$151)</f>
        <v>8546.1196130000008</v>
      </c>
      <c r="H155" s="33"/>
      <c r="I155" s="33"/>
      <c r="J155" s="33">
        <f>[5]СВОД!$M$142</f>
        <v>4.6239780000000001</v>
      </c>
      <c r="K155" s="33"/>
      <c r="L155" s="30">
        <f t="shared" si="4"/>
        <v>324.23980800000169</v>
      </c>
      <c r="M155" s="33">
        <f>[5]СВОД!$M$155</f>
        <v>59048.544404</v>
      </c>
      <c r="N155" s="23">
        <v>1</v>
      </c>
      <c r="O155" s="37">
        <f>[5]СВОД!$O$155</f>
        <v>0.98700705645255471</v>
      </c>
      <c r="Q155" s="24"/>
    </row>
    <row r="156" spans="1:17" s="17" customFormat="1" ht="33.75" x14ac:dyDescent="0.25">
      <c r="A156" s="17">
        <v>22</v>
      </c>
      <c r="B156" s="7" t="s">
        <v>59</v>
      </c>
      <c r="C156" s="33">
        <f>SUM([5]СВОД!$M$164:$M$165)</f>
        <v>16517.662944</v>
      </c>
      <c r="D156" s="33">
        <f>SUM([5]СВОД!$M$168:$M$169)</f>
        <v>1977.435352</v>
      </c>
      <c r="E156" s="33">
        <f>[5]СВОД!$M$167</f>
        <v>18861.362399999998</v>
      </c>
      <c r="F156" s="33">
        <f>SUM([5]СВОД!$M$173:$M$176)</f>
        <v>16593.946812999999</v>
      </c>
      <c r="G156" s="33">
        <f>SUM([5]СВОД!$M$177:$M$181)</f>
        <v>9576.9435689999991</v>
      </c>
      <c r="H156" s="33"/>
      <c r="I156" s="33"/>
      <c r="J156" s="33">
        <f>[5]СВОД!$M$172</f>
        <v>5.182023</v>
      </c>
      <c r="K156" s="33"/>
      <c r="L156" s="30">
        <f t="shared" si="4"/>
        <v>363.33201099999252</v>
      </c>
      <c r="M156" s="33">
        <f>[5]СВОД!$M$185</f>
        <v>63895.865111999992</v>
      </c>
      <c r="N156" s="23">
        <v>1</v>
      </c>
      <c r="O156" s="37">
        <f>[5]СВОД!$O$185</f>
        <v>1.1043320233056524</v>
      </c>
      <c r="Q156" s="24"/>
    </row>
    <row r="157" spans="1:17" s="17" customFormat="1" ht="33.75" x14ac:dyDescent="0.25">
      <c r="A157" s="17">
        <v>88</v>
      </c>
      <c r="B157" s="7" t="s">
        <v>60</v>
      </c>
      <c r="C157" s="33">
        <f>SUM([5]СВОД!$M$194:$M$195)</f>
        <v>16517.662944</v>
      </c>
      <c r="D157" s="33">
        <f>SUM([5]СВОД!$M$198:$M$199)</f>
        <v>1977.435352</v>
      </c>
      <c r="E157" s="33">
        <f>[5]СВОД!$M$197</f>
        <v>18861.362399999998</v>
      </c>
      <c r="F157" s="33">
        <f>SUM([5]СВОД!$M$203:$M$206)</f>
        <v>16594.216812999999</v>
      </c>
      <c r="G157" s="33">
        <f>SUM([5]СВОД!$M$207:$M$211)</f>
        <v>9576.9435689999991</v>
      </c>
      <c r="H157" s="33"/>
      <c r="I157" s="33"/>
      <c r="J157" s="33">
        <f>[5]СВОД!$M$202</f>
        <v>5.182023</v>
      </c>
      <c r="K157" s="33"/>
      <c r="L157" s="30">
        <f t="shared" si="4"/>
        <v>363.33201099999616</v>
      </c>
      <c r="M157" s="33">
        <f>[5]СВОД!$M$215</f>
        <v>63896.135111999996</v>
      </c>
      <c r="N157" s="23">
        <v>1</v>
      </c>
      <c r="O157" s="37">
        <f>[5]СВОД!$O$215</f>
        <v>1.1063389025970045</v>
      </c>
      <c r="Q157" s="24"/>
    </row>
    <row r="158" spans="1:17" s="17" customFormat="1" ht="33.75" x14ac:dyDescent="0.25">
      <c r="A158" s="17">
        <v>9</v>
      </c>
      <c r="B158" s="7" t="s">
        <v>61</v>
      </c>
      <c r="C158" s="33">
        <f>SUM([5]СВОД!$M$224:$M$225)</f>
        <v>17304.209280999999</v>
      </c>
      <c r="D158" s="33">
        <f>SUM([5]СВОД!$M$228:$M$229)</f>
        <v>2071.5989589999999</v>
      </c>
      <c r="E158" s="33">
        <f>[5]СВОД!$M$227</f>
        <v>18861.362399999998</v>
      </c>
      <c r="F158" s="33">
        <f>SUM([5]СВОД!$M$233:$M$236)</f>
        <v>17384.122908999998</v>
      </c>
      <c r="G158" s="33">
        <f>SUM([5]СВОД!$M$237:$M$241)</f>
        <v>10032.982360999998</v>
      </c>
      <c r="H158" s="33"/>
      <c r="I158" s="33"/>
      <c r="J158" s="33">
        <f>[5]СВОД!$M$232</f>
        <v>5.4282560000000002</v>
      </c>
      <c r="K158" s="33"/>
      <c r="L158" s="30">
        <f t="shared" si="4"/>
        <v>380.63732799999269</v>
      </c>
      <c r="M158" s="33">
        <f>[5]СВОД!$M$245</f>
        <v>66040.341493999993</v>
      </c>
      <c r="N158" s="23">
        <v>1</v>
      </c>
      <c r="O158" s="37">
        <f>[5]СВОД!$O$245</f>
        <v>0.85705704603514721</v>
      </c>
      <c r="Q158" s="24"/>
    </row>
    <row r="159" spans="1:17" s="17" customFormat="1" ht="33.75" x14ac:dyDescent="0.25">
      <c r="A159" s="17">
        <v>62</v>
      </c>
      <c r="B159" s="7" t="s">
        <v>62</v>
      </c>
      <c r="C159" s="33">
        <f>SUM([5]СВОД!$M$254:$M$255)</f>
        <v>15299.770767999998</v>
      </c>
      <c r="D159" s="33">
        <f>SUM([5]СВОД!$M$258:$M$259)</f>
        <v>1831.6347799999999</v>
      </c>
      <c r="E159" s="33">
        <f>[5]СВОД!$M$257</f>
        <v>18861.362399999998</v>
      </c>
      <c r="F159" s="33">
        <f>SUM([5]СВОД!$M$263:$M$266)</f>
        <v>15370.427554999998</v>
      </c>
      <c r="G159" s="33">
        <f>SUM([5]СВОД!$M$267:$M$271)</f>
        <v>8870.8098429999991</v>
      </c>
      <c r="H159" s="33"/>
      <c r="I159" s="33"/>
      <c r="J159" s="33">
        <f>[5]СВОД!$M$262</f>
        <v>4.7996819999999998</v>
      </c>
      <c r="K159" s="33"/>
      <c r="L159" s="30">
        <f t="shared" si="4"/>
        <v>336.56225900000283</v>
      </c>
      <c r="M159" s="33">
        <f>[5]СВОД!$M$275</f>
        <v>60575.367287000001</v>
      </c>
      <c r="N159" s="23">
        <v>1</v>
      </c>
      <c r="O159" s="37">
        <f>[5]СВОД!$O$275</f>
        <v>1.0218774193596083</v>
      </c>
      <c r="Q159" s="24"/>
    </row>
    <row r="160" spans="1:17" s="17" customFormat="1" ht="33.75" x14ac:dyDescent="0.25">
      <c r="A160" s="17">
        <v>3</v>
      </c>
      <c r="B160" s="7" t="s">
        <v>63</v>
      </c>
      <c r="C160" s="33">
        <f>SUM([5]СВОД!$M$284:$M$285)</f>
        <v>16517.668538999998</v>
      </c>
      <c r="D160" s="33">
        <f>SUM([5]СВОД!$M$288:$M$289)</f>
        <v>1977.4363599999999</v>
      </c>
      <c r="E160" s="33">
        <f>[5]СВОД!$M$287</f>
        <v>18861.362399999998</v>
      </c>
      <c r="F160" s="33">
        <f>SUM([5]СВОД!$M$293:$M$296)</f>
        <v>16593.952353000001</v>
      </c>
      <c r="G160" s="33">
        <f>SUM([5]СВОД!$M$297:$M$301)</f>
        <v>9576.9463770000002</v>
      </c>
      <c r="H160" s="33"/>
      <c r="I160" s="33"/>
      <c r="J160" s="33">
        <f>[5]СВОД!$M$292</f>
        <v>5.182023</v>
      </c>
      <c r="K160" s="33"/>
      <c r="L160" s="30">
        <f t="shared" si="4"/>
        <v>363.34201100000183</v>
      </c>
      <c r="M160" s="33">
        <f>[5]СВОД!$M$305</f>
        <v>63895.890062999999</v>
      </c>
      <c r="N160" s="23">
        <v>1</v>
      </c>
      <c r="O160" s="37">
        <f>[5]СВОД!$O$305</f>
        <v>1.10594092875654</v>
      </c>
      <c r="Q160" s="24"/>
    </row>
    <row r="161" spans="1:17" s="17" customFormat="1" ht="33.75" x14ac:dyDescent="0.25">
      <c r="A161" s="17">
        <v>30</v>
      </c>
      <c r="B161" s="7" t="s">
        <v>64</v>
      </c>
      <c r="C161" s="33">
        <f>SUM([5]СВОД!$M$314:$M$315)</f>
        <v>21472.962985999999</v>
      </c>
      <c r="D161" s="33">
        <f>SUM([5]СВОД!$M$318:$M$319)</f>
        <v>2570.6672639999997</v>
      </c>
      <c r="E161" s="33">
        <f>[5]СВОД!$M$317</f>
        <v>18861.362399999998</v>
      </c>
      <c r="F161" s="33">
        <f>SUM([5]СВОД!$M$323:$M$326)</f>
        <v>21572.134394999997</v>
      </c>
      <c r="G161" s="33">
        <f>SUM([5]СВОД!$M$327:$M$331)</f>
        <v>12450.027845999999</v>
      </c>
      <c r="H161" s="33"/>
      <c r="I161" s="33"/>
      <c r="J161" s="33">
        <f>[5]СВОД!$M$322</f>
        <v>6.7361360000000001</v>
      </c>
      <c r="K161" s="33"/>
      <c r="L161" s="30">
        <f t="shared" si="4"/>
        <v>472.34742099999266</v>
      </c>
      <c r="M161" s="33">
        <f>[5]СВОД!$M$335</f>
        <v>77406.238447999989</v>
      </c>
      <c r="N161" s="23">
        <v>1</v>
      </c>
      <c r="O161" s="37">
        <f>[5]СВОД!$O$335</f>
        <v>1.0164843503260685</v>
      </c>
      <c r="Q161" s="24"/>
    </row>
    <row r="162" spans="1:17" s="17" customFormat="1" ht="33.75" x14ac:dyDescent="0.25">
      <c r="A162" s="17">
        <v>119</v>
      </c>
      <c r="B162" s="7" t="s">
        <v>65</v>
      </c>
      <c r="C162" s="33">
        <f>SUM([5]СВОД!$M$344:$M$345)</f>
        <v>16101.251487</v>
      </c>
      <c r="D162" s="33">
        <f>SUM([5]СВОД!$M$348:$M$349)</f>
        <v>1927.5847679999997</v>
      </c>
      <c r="E162" s="33">
        <f>[5]СВОД!$M$347</f>
        <v>18861.362399999998</v>
      </c>
      <c r="F162" s="33">
        <f>SUM([5]СВОД!$M$353:$M$356)</f>
        <v>16175.608383999999</v>
      </c>
      <c r="G162" s="33">
        <f>SUM([5]СВОД!$M$357:$M$361)</f>
        <v>9335.5092409999997</v>
      </c>
      <c r="H162" s="33"/>
      <c r="I162" s="33"/>
      <c r="J162" s="33">
        <f>[5]СВОД!$M$352</f>
        <v>5.0508639999999998</v>
      </c>
      <c r="K162" s="33"/>
      <c r="L162" s="30">
        <f t="shared" si="4"/>
        <v>354.17411399999838</v>
      </c>
      <c r="M162" s="33">
        <f>[5]СВОД!$M$365</f>
        <v>62760.541257999997</v>
      </c>
      <c r="N162" s="23">
        <v>1</v>
      </c>
      <c r="O162" s="37">
        <f>[5]СВОД!$O$365</f>
        <v>1.2826208695218837</v>
      </c>
      <c r="Q162" s="24"/>
    </row>
    <row r="163" spans="1:17" s="17" customFormat="1" ht="33.75" x14ac:dyDescent="0.25">
      <c r="A163" s="17">
        <v>31</v>
      </c>
      <c r="B163" s="7" t="s">
        <v>66</v>
      </c>
      <c r="C163" s="33">
        <f>SUM([5]СВОД!$M$374:$M$375)</f>
        <v>29229.414034999998</v>
      </c>
      <c r="D163" s="33">
        <f>SUM([5]СВОД!$M$378:$M$379)</f>
        <v>3499.241841</v>
      </c>
      <c r="E163" s="33">
        <f>[5]СВОД!$M$377</f>
        <v>18861.362399999998</v>
      </c>
      <c r="F163" s="33">
        <f>SUM([5]СВОД!$M$383:$M$386)</f>
        <v>29364.401221</v>
      </c>
      <c r="G163" s="33">
        <f>SUM([5]СВОД!$M$387:$M$391)</f>
        <v>16947.219830999999</v>
      </c>
      <c r="H163" s="33"/>
      <c r="I163" s="33"/>
      <c r="J163" s="33">
        <f>[5]СВОД!$M$382</f>
        <v>9.1687659999999997</v>
      </c>
      <c r="K163" s="33"/>
      <c r="L163" s="30">
        <f t="shared" si="4"/>
        <v>642.96624000000043</v>
      </c>
      <c r="M163" s="33">
        <f>[5]СВОД!$M$395</f>
        <v>98553.774333999987</v>
      </c>
      <c r="N163" s="23">
        <v>1</v>
      </c>
      <c r="O163" s="37">
        <f>[5]СВОД!$O$395</f>
        <v>2.3058063634362775</v>
      </c>
      <c r="Q163" s="24"/>
    </row>
    <row r="164" spans="1:17" s="17" customFormat="1" ht="45" x14ac:dyDescent="0.25">
      <c r="A164" s="17">
        <v>117</v>
      </c>
      <c r="B164" s="7" t="s">
        <v>67</v>
      </c>
      <c r="C164" s="33">
        <f>SUM([5]СВОД!$M$485:$M$486)</f>
        <v>105232.95763399999</v>
      </c>
      <c r="D164" s="33">
        <f>SUM([5]СВОД!$M$487:$M$488)</f>
        <v>5655.0357109999995</v>
      </c>
      <c r="E164" s="33"/>
      <c r="F164" s="33">
        <f>SUM([5]СВОД!$M$492:$M$495)</f>
        <v>4540.6501359999993</v>
      </c>
      <c r="G164" s="33">
        <f>SUM([5]СВОД!$M$496:$M$500)</f>
        <v>7643.1311129999995</v>
      </c>
      <c r="H164" s="33"/>
      <c r="I164" s="33">
        <f>[5]СВОД!$M$490</f>
        <v>1436.147712</v>
      </c>
      <c r="J164" s="33">
        <f>[5]СВОД!$M$491</f>
        <v>158.63450799999998</v>
      </c>
      <c r="K164" s="33"/>
      <c r="L164" s="30">
        <f t="shared" si="4"/>
        <v>1282.2290009999897</v>
      </c>
      <c r="M164" s="33">
        <f>[5]СВОД!$M$504</f>
        <v>125948.78581499998</v>
      </c>
      <c r="N164" s="23">
        <v>1</v>
      </c>
      <c r="O164" s="37">
        <f>[5]СВОД!$O$504</f>
        <v>0.9999989311654105</v>
      </c>
      <c r="Q164" s="24"/>
    </row>
    <row r="165" spans="1:17" s="17" customFormat="1" ht="45" x14ac:dyDescent="0.25">
      <c r="A165" s="17">
        <v>117</v>
      </c>
      <c r="B165" s="7" t="s">
        <v>68</v>
      </c>
      <c r="C165" s="33">
        <f>SUM([5]СВОД!$M$510:$M$511)</f>
        <v>105232.95763399999</v>
      </c>
      <c r="D165" s="33">
        <f>SUM([5]СВОД!$M$487:$M$488)</f>
        <v>5655.0357109999995</v>
      </c>
      <c r="E165" s="33"/>
      <c r="F165" s="33">
        <f>SUM([5]СВОД!$M$492:$M$495)</f>
        <v>4540.6501359999993</v>
      </c>
      <c r="G165" s="33">
        <f>SUM([5]СВОД!$M$496:$M$500)</f>
        <v>7643.1311129999995</v>
      </c>
      <c r="H165" s="33"/>
      <c r="I165" s="33">
        <f>[5]СВОД!$M$490</f>
        <v>1436.147712</v>
      </c>
      <c r="J165" s="33">
        <f>[5]СВОД!$M$491</f>
        <v>158.63450799999998</v>
      </c>
      <c r="K165" s="33"/>
      <c r="L165" s="30">
        <f t="shared" si="4"/>
        <v>1282.2290009999897</v>
      </c>
      <c r="M165" s="33">
        <f>[5]СВОД!$M$504</f>
        <v>125948.78581499998</v>
      </c>
      <c r="N165" s="23">
        <v>1</v>
      </c>
      <c r="O165" s="37">
        <f>[5]СВОД!$O$504</f>
        <v>0.9999989311654105</v>
      </c>
      <c r="Q165" s="24"/>
    </row>
    <row r="166" spans="1:17" s="17" customFormat="1" ht="45" x14ac:dyDescent="0.25">
      <c r="A166" s="17">
        <v>117</v>
      </c>
      <c r="B166" s="7" t="s">
        <v>69</v>
      </c>
      <c r="C166" s="33">
        <f>SUM([5]СВОД!$M$510:$M$511)</f>
        <v>105232.95763399999</v>
      </c>
      <c r="D166" s="33">
        <f>SUM([5]СВОД!$M$487:$M$488)</f>
        <v>5655.0357109999995</v>
      </c>
      <c r="E166" s="33"/>
      <c r="F166" s="33">
        <f>SUM([5]СВОД!$M$492:$M$495)</f>
        <v>4540.6501359999993</v>
      </c>
      <c r="G166" s="33">
        <f>SUM([5]СВОД!$M$496:$M$500)</f>
        <v>7643.1311129999995</v>
      </c>
      <c r="H166" s="33"/>
      <c r="I166" s="33">
        <f>[5]СВОД!$M$490</f>
        <v>1436.147712</v>
      </c>
      <c r="J166" s="33">
        <f>[5]СВОД!$M$491</f>
        <v>158.63450799999998</v>
      </c>
      <c r="K166" s="33"/>
      <c r="L166" s="30">
        <f t="shared" si="4"/>
        <v>1282.2290009999897</v>
      </c>
      <c r="M166" s="33">
        <f>[5]СВОД!$M$504</f>
        <v>125948.78581499998</v>
      </c>
      <c r="N166" s="23">
        <v>1</v>
      </c>
      <c r="O166" s="37">
        <f>[5]СВОД!$O$504</f>
        <v>0.9999989311654105</v>
      </c>
      <c r="Q166" s="24"/>
    </row>
    <row r="167" spans="1:17" s="17" customFormat="1" ht="45" x14ac:dyDescent="0.25">
      <c r="A167" s="17">
        <v>117</v>
      </c>
      <c r="B167" s="7" t="s">
        <v>70</v>
      </c>
      <c r="C167" s="33">
        <f>SUM([5]СВОД!$M$510:$M$511)</f>
        <v>105232.95763399999</v>
      </c>
      <c r="D167" s="33">
        <f>SUM([5]СВОД!$M$487:$M$488)</f>
        <v>5655.0357109999995</v>
      </c>
      <c r="E167" s="33"/>
      <c r="F167" s="33">
        <f>SUM([5]СВОД!$M$492:$M$495)</f>
        <v>4540.6501359999993</v>
      </c>
      <c r="G167" s="33">
        <f>SUM([5]СВОД!$M$496:$M$500)</f>
        <v>7643.1311129999995</v>
      </c>
      <c r="H167" s="33"/>
      <c r="I167" s="33">
        <f>[5]СВОД!$M$490</f>
        <v>1436.147712</v>
      </c>
      <c r="J167" s="33">
        <f>[5]СВОД!$M$491</f>
        <v>158.63450799999998</v>
      </c>
      <c r="K167" s="33"/>
      <c r="L167" s="30">
        <f t="shared" si="4"/>
        <v>1282.2290009999897</v>
      </c>
      <c r="M167" s="33">
        <f>[5]СВОД!$M$504</f>
        <v>125948.78581499998</v>
      </c>
      <c r="N167" s="23">
        <v>1</v>
      </c>
      <c r="O167" s="37">
        <f>[5]СВОД!$O$504</f>
        <v>0.9999989311654105</v>
      </c>
      <c r="Q167" s="24"/>
    </row>
    <row r="168" spans="1:17" s="17" customFormat="1" ht="22.5" x14ac:dyDescent="0.25">
      <c r="A168" s="17">
        <v>200</v>
      </c>
      <c r="B168" s="7" t="s">
        <v>71</v>
      </c>
      <c r="C168" s="34">
        <f>SUM([5]СВОД!$M$404:$M$405)</f>
        <v>5612.0451130000001</v>
      </c>
      <c r="D168" s="34">
        <f>SUM([5]СВОД!$M$406:$M$407)</f>
        <v>163.46099099999998</v>
      </c>
      <c r="E168" s="34"/>
      <c r="F168" s="34">
        <f>SUM([5]СВОД!$M$411:$M$414)</f>
        <v>225.65687699999998</v>
      </c>
      <c r="G168" s="34">
        <f>SUM([5]СВОД!$M$415:$M$420)</f>
        <v>285.33942000000002</v>
      </c>
      <c r="H168" s="34"/>
      <c r="I168" s="34">
        <f>[5]СВОД!$M$409</f>
        <v>30.011950999999996</v>
      </c>
      <c r="J168" s="34">
        <f>[5]СВОД!$M$410</f>
        <v>28.554326</v>
      </c>
      <c r="K168" s="34"/>
      <c r="L168" s="30">
        <f t="shared" si="4"/>
        <v>22.548942999999344</v>
      </c>
      <c r="M168" s="33">
        <f>[5]СВОД!$M$423</f>
        <v>6367.6176209999994</v>
      </c>
      <c r="N168" s="23">
        <v>1</v>
      </c>
      <c r="O168" s="37">
        <f>[5]СВОД!$O$423</f>
        <v>0.99999076972744738</v>
      </c>
      <c r="Q168" s="24"/>
    </row>
    <row r="169" spans="1:17" s="17" customFormat="1" ht="45" x14ac:dyDescent="0.25">
      <c r="A169" s="17">
        <v>800</v>
      </c>
      <c r="B169" s="7" t="s">
        <v>41</v>
      </c>
      <c r="C169" s="34">
        <f>SUM([5]СВОД!$M$431:$M$432)</f>
        <v>5611.9725199999993</v>
      </c>
      <c r="D169" s="34">
        <f>SUM([5]СВОД!$M$433:$M$434)</f>
        <v>163.45963499999999</v>
      </c>
      <c r="E169" s="34"/>
      <c r="F169" s="34">
        <f>SUM([5]СВОД!$M$438:$M$441)</f>
        <v>225.65572300000002</v>
      </c>
      <c r="G169" s="34">
        <f>SUM([5]СВОД!$M$442:$M$446)</f>
        <v>284.75579499999998</v>
      </c>
      <c r="H169" s="34"/>
      <c r="I169" s="34">
        <f>[5]СВОД!$M$436</f>
        <v>30.010639999999995</v>
      </c>
      <c r="J169" s="34">
        <f>[5]СВОД!$M$437</f>
        <v>28.554326</v>
      </c>
      <c r="K169" s="34"/>
      <c r="L169" s="30">
        <f t="shared" si="4"/>
        <v>23.124300999999864</v>
      </c>
      <c r="M169" s="33">
        <f>[5]СВОД!$M$450</f>
        <v>6367.5329399999991</v>
      </c>
      <c r="N169" s="23">
        <v>1</v>
      </c>
      <c r="O169" s="37">
        <f>[5]СВОД!$O$450</f>
        <v>1.0000040684758276</v>
      </c>
      <c r="Q169" s="24"/>
    </row>
    <row r="170" spans="1:17" s="17" customFormat="1" ht="33.75" x14ac:dyDescent="0.25">
      <c r="A170" s="17">
        <v>40</v>
      </c>
      <c r="B170" s="7" t="s">
        <v>42</v>
      </c>
      <c r="C170" s="34">
        <f>SUM([5]СВОД!$M$458:$M$459)</f>
        <v>5611.7547429999995</v>
      </c>
      <c r="D170" s="34">
        <f>SUM([5]СВОД!$M$460:$M$461)</f>
        <v>163.45556699999997</v>
      </c>
      <c r="E170" s="34"/>
      <c r="F170" s="34">
        <f>SUM([5]СВОД!$M$465:$M$468)</f>
        <v>225.64694699999998</v>
      </c>
      <c r="G170" s="34">
        <f>SUM([5]СВОД!$M$469:$M$473)</f>
        <v>284.75140799999997</v>
      </c>
      <c r="H170" s="34"/>
      <c r="I170" s="34">
        <f>[5]СВОД!$M$463</f>
        <v>30.009957</v>
      </c>
      <c r="J170" s="34">
        <f>[5]СВОД!$M$464</f>
        <v>28.553089</v>
      </c>
      <c r="K170" s="34"/>
      <c r="L170" s="30">
        <f t="shared" si="4"/>
        <v>23.124183999999886</v>
      </c>
      <c r="M170" s="33">
        <f>[5]СВОД!$M$477</f>
        <v>6367.2958949999993</v>
      </c>
      <c r="N170" s="23">
        <v>1</v>
      </c>
      <c r="O170" s="37">
        <f>[5]СВОД!$O$477</f>
        <v>1.0000412971468868</v>
      </c>
      <c r="Q170" s="24"/>
    </row>
    <row r="171" spans="1:17" x14ac:dyDescent="0.25">
      <c r="B171" s="8"/>
      <c r="C171" s="9"/>
      <c r="D171" s="9"/>
      <c r="E171" s="9"/>
      <c r="F171" s="10"/>
      <c r="G171" s="10"/>
      <c r="H171" s="10"/>
      <c r="I171" s="10"/>
      <c r="J171" s="10"/>
      <c r="K171" s="10"/>
      <c r="L171" s="10"/>
      <c r="M171" s="10"/>
      <c r="N171" s="9"/>
      <c r="O171" s="9"/>
    </row>
    <row r="172" spans="1:17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7" x14ac:dyDescent="0.25">
      <c r="B173" s="41" t="s">
        <v>43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7" x14ac:dyDescent="0.25">
      <c r="B174" s="41" t="s">
        <v>44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7" x14ac:dyDescent="0.25">
      <c r="B175" s="39" t="s">
        <v>45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7" x14ac:dyDescent="0.25">
      <c r="B176" s="39" t="s">
        <v>46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2:15" x14ac:dyDescent="0.25">
      <c r="B177" s="39" t="s">
        <v>47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2:15" x14ac:dyDescent="0.25">
      <c r="B178" s="39" t="s">
        <v>48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2:15" x14ac:dyDescent="0.25">
      <c r="B179" s="39" t="s">
        <v>49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2:15" x14ac:dyDescent="0.25">
      <c r="B180" s="39" t="s">
        <v>50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2:15" x14ac:dyDescent="0.25">
      <c r="B181" s="40" t="s">
        <v>51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2:15" x14ac:dyDescent="0.25">
      <c r="B182" s="39" t="s">
        <v>52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2:15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x14ac:dyDescent="0.25">
      <c r="B184" s="1" t="s">
        <v>53</v>
      </c>
      <c r="C184" s="1"/>
      <c r="D184" s="1"/>
      <c r="E184" s="1"/>
      <c r="F184" s="1"/>
    </row>
    <row r="185" spans="2:15" x14ac:dyDescent="0.25">
      <c r="B185" s="1" t="s">
        <v>54</v>
      </c>
      <c r="C185" s="1"/>
      <c r="D185" s="1"/>
      <c r="E185" s="1"/>
      <c r="F185" s="1"/>
    </row>
    <row r="187" spans="2:15" x14ac:dyDescent="0.25">
      <c r="M187" s="15"/>
    </row>
  </sheetData>
  <mergeCells count="22">
    <mergeCell ref="B118:B119"/>
    <mergeCell ref="C118:E118"/>
    <mergeCell ref="F118:L118"/>
    <mergeCell ref="L1:O1"/>
    <mergeCell ref="B2:O2"/>
    <mergeCell ref="C3:M3"/>
    <mergeCell ref="B6:B7"/>
    <mergeCell ref="C6:E6"/>
    <mergeCell ref="F6:L6"/>
    <mergeCell ref="B62:B63"/>
    <mergeCell ref="C62:E62"/>
    <mergeCell ref="F62:L62"/>
    <mergeCell ref="B179:O179"/>
    <mergeCell ref="B180:O180"/>
    <mergeCell ref="B181:O181"/>
    <mergeCell ref="B182:O182"/>
    <mergeCell ref="B173:O173"/>
    <mergeCell ref="B174:O174"/>
    <mergeCell ref="B175:O175"/>
    <mergeCell ref="B176:O176"/>
    <mergeCell ref="B177:O177"/>
    <mergeCell ref="B178:O178"/>
  </mergeCells>
  <pageMargins left="0.70866141732283472" right="0.70866141732283472" top="0" bottom="0" header="0.31496062992125984" footer="0.31496062992125984"/>
  <pageSetup paperSize="9" scale="64" fitToHeight="0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2020-02-11T09:33:47Z</dcterms:modified>
</cp:coreProperties>
</file>